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pennstateoffice365-my.sharepoint.com/personal/yxz331_psu_edu/Documents/GPSA 71st Assembly/Past Assemblies/69th Assembly/Budget/2018-2019/"/>
    </mc:Choice>
  </mc:AlternateContent>
  <xr:revisionPtr revIDLastSave="1" documentId="13_ncr:1_{4F318181-4AEF-4812-8278-F20D3ECDF9DF}" xr6:coauthVersionLast="47" xr6:coauthVersionMax="47" xr10:uidLastSave="{8A8C2F68-62AC-412B-906D-D168F41B07BD}"/>
  <bookViews>
    <workbookView xWindow="28680" yWindow="-120" windowWidth="19440" windowHeight="15150" activeTab="5" xr2:uid="{00000000-000D-0000-FFFF-FFFF00000000}"/>
  </bookViews>
  <sheets>
    <sheet name="Budget Summary" sheetId="15" r:id="rId1"/>
    <sheet name="Unrestricted (30-00)" sheetId="4" r:id="rId2"/>
    <sheet name="Restricted (40)" sheetId="2" r:id="rId3"/>
    <sheet name="Purchase Orders" sheetId="13" r:id="rId4"/>
    <sheet name="Unrestricted (31-01)" sheetId="8" state="hidden" r:id="rId5"/>
    <sheet name="Notes" sheetId="12" r:id="rId6"/>
    <sheet name="Unrestricted (31-02)" sheetId="9" state="hidden" r:id="rId7"/>
    <sheet name="Income Restricted (10-00)" sheetId="3" state="hidden" r:id="rId8"/>
  </sheets>
  <definedNames>
    <definedName name="Credit">'Restricted (40)'!$B:$B</definedName>
    <definedName name="Date">'Restricted (40)'!$A:$A</definedName>
    <definedName name="Debit">'Restricted (40)'!$C:$C</definedName>
    <definedName name="Total">'Restricted (40)'!$D:$D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3" i="15" l="1"/>
  <c r="B42" i="15" l="1"/>
  <c r="B41" i="15" l="1"/>
  <c r="B40" i="15" l="1"/>
  <c r="B39" i="15"/>
  <c r="B38" i="15"/>
  <c r="B37" i="15"/>
  <c r="B36" i="15"/>
  <c r="B35" i="15"/>
  <c r="B34" i="15"/>
  <c r="B33" i="15"/>
  <c r="B32" i="15"/>
  <c r="B31" i="15"/>
  <c r="B43" i="15" l="1"/>
  <c r="C48" i="15" l="1"/>
  <c r="C49" i="15"/>
  <c r="C50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B19" i="15" l="1"/>
  <c r="C51" i="15" s="1"/>
  <c r="B8" i="15" s="1"/>
  <c r="B23" i="15"/>
  <c r="B22" i="15"/>
  <c r="B21" i="15"/>
  <c r="D67" i="15"/>
  <c r="D49" i="15"/>
  <c r="E49" i="15" s="1"/>
  <c r="E51" i="15"/>
  <c r="D51" i="15"/>
  <c r="D48" i="15"/>
  <c r="E48" i="15"/>
  <c r="B17" i="15"/>
  <c r="B18" i="15"/>
  <c r="D50" i="15"/>
  <c r="D52" i="15"/>
  <c r="D53" i="15"/>
  <c r="D54" i="15"/>
  <c r="D55" i="15"/>
  <c r="E55" i="15" s="1"/>
  <c r="D56" i="15"/>
  <c r="E56" i="15"/>
  <c r="D57" i="15"/>
  <c r="D58" i="15"/>
  <c r="E58" i="15" s="1"/>
  <c r="D59" i="15"/>
  <c r="E59" i="15"/>
  <c r="D60" i="15"/>
  <c r="E60" i="15"/>
  <c r="D61" i="15"/>
  <c r="E61" i="15"/>
  <c r="D62" i="15"/>
  <c r="D63" i="15"/>
  <c r="D64" i="15"/>
  <c r="D65" i="15"/>
  <c r="E65" i="15"/>
  <c r="D66" i="15"/>
  <c r="E66" i="15" s="1"/>
  <c r="D68" i="15"/>
  <c r="D69" i="15"/>
  <c r="E69" i="15" s="1"/>
  <c r="D70" i="15"/>
  <c r="E70" i="15" s="1"/>
  <c r="D71" i="15"/>
  <c r="E71" i="15" s="1"/>
  <c r="D72" i="15"/>
  <c r="E72" i="15" s="1"/>
  <c r="D74" i="15"/>
  <c r="E74" i="15" s="1"/>
  <c r="D75" i="15"/>
  <c r="E75" i="15" s="1"/>
  <c r="D76" i="15"/>
  <c r="E76" i="15" s="1"/>
  <c r="D77" i="15"/>
  <c r="E77" i="15" s="1"/>
  <c r="D78" i="15"/>
  <c r="D79" i="15"/>
  <c r="E79" i="15" s="1"/>
  <c r="D80" i="15"/>
  <c r="E80" i="15" s="1"/>
  <c r="D81" i="15"/>
  <c r="E81" i="15" s="1"/>
  <c r="D82" i="15"/>
  <c r="E82" i="15" s="1"/>
  <c r="D83" i="15"/>
  <c r="E83" i="15" s="1"/>
  <c r="D84" i="15"/>
  <c r="E84" i="15" s="1"/>
  <c r="D85" i="15"/>
  <c r="E85" i="15" s="1"/>
  <c r="E50" i="15"/>
  <c r="A3" i="15"/>
  <c r="D2" i="4"/>
  <c r="D3" i="4" s="1"/>
  <c r="D4" i="4" s="1"/>
  <c r="D5" i="4" s="1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70" i="4" s="1"/>
  <c r="D71" i="4" s="1"/>
  <c r="D72" i="4" s="1"/>
  <c r="D73" i="4" s="1"/>
  <c r="D74" i="4" s="1"/>
  <c r="D75" i="4" s="1"/>
  <c r="D76" i="4" s="1"/>
  <c r="D77" i="4" s="1"/>
  <c r="D78" i="4" s="1"/>
  <c r="D79" i="4" s="1"/>
  <c r="D80" i="4" s="1"/>
  <c r="D81" i="4" s="1"/>
  <c r="D82" i="4" s="1"/>
  <c r="D83" i="4" s="1"/>
  <c r="D84" i="4" s="1"/>
  <c r="D85" i="4" s="1"/>
  <c r="D86" i="4" s="1"/>
  <c r="D87" i="4" s="1"/>
  <c r="D88" i="4" s="1"/>
  <c r="D89" i="4" s="1"/>
  <c r="D90" i="4" s="1"/>
  <c r="D91" i="4" s="1"/>
  <c r="D92" i="4" s="1"/>
  <c r="D93" i="4" s="1"/>
  <c r="D94" i="4" s="1"/>
  <c r="D95" i="4" s="1"/>
  <c r="D96" i="4" s="1"/>
  <c r="D97" i="4" s="1"/>
  <c r="D98" i="4" s="1"/>
  <c r="D99" i="4" s="1"/>
  <c r="D100" i="4" s="1"/>
  <c r="D101" i="4" s="1"/>
  <c r="D102" i="4" s="1"/>
  <c r="D2" i="2"/>
  <c r="D3" i="2" s="1"/>
  <c r="D4" i="2" s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B86" i="15"/>
  <c r="B10" i="15"/>
  <c r="D3" i="9"/>
  <c r="D4" i="9" s="1"/>
  <c r="D5" i="9" s="1"/>
  <c r="D6" i="9" s="1"/>
  <c r="D7" i="9" s="1"/>
  <c r="D8" i="9" s="1"/>
  <c r="D9" i="9" s="1"/>
  <c r="D10" i="9" s="1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D46" i="9" s="1"/>
  <c r="D47" i="9" s="1"/>
  <c r="D48" i="9" s="1"/>
  <c r="D49" i="9" s="1"/>
  <c r="D50" i="9" s="1"/>
  <c r="D51" i="9" s="1"/>
  <c r="D52" i="9" s="1"/>
  <c r="D53" i="9" s="1"/>
  <c r="D54" i="9" s="1"/>
  <c r="D55" i="9" s="1"/>
  <c r="D56" i="9" s="1"/>
  <c r="D57" i="9" s="1"/>
  <c r="D58" i="9" s="1"/>
  <c r="D59" i="9" s="1"/>
  <c r="D60" i="9" s="1"/>
  <c r="D61" i="9" s="1"/>
  <c r="D62" i="9" s="1"/>
  <c r="D63" i="9" s="1"/>
  <c r="D64" i="9" s="1"/>
  <c r="D65" i="9" s="1"/>
  <c r="D66" i="9" s="1"/>
  <c r="D67" i="9" s="1"/>
  <c r="D68" i="9" s="1"/>
  <c r="D69" i="9" s="1"/>
  <c r="D70" i="9" s="1"/>
  <c r="D71" i="9" s="1"/>
  <c r="D72" i="9" s="1"/>
  <c r="D73" i="9" s="1"/>
  <c r="D74" i="9" s="1"/>
  <c r="D75" i="9" s="1"/>
  <c r="D76" i="9" s="1"/>
  <c r="D77" i="9" s="1"/>
  <c r="D78" i="9" s="1"/>
  <c r="D79" i="9" s="1"/>
  <c r="D80" i="9" s="1"/>
  <c r="D81" i="9" s="1"/>
  <c r="D82" i="9" s="1"/>
  <c r="D83" i="9" s="1"/>
  <c r="D84" i="9" s="1"/>
  <c r="D85" i="9" s="1"/>
  <c r="D86" i="9" s="1"/>
  <c r="D87" i="9" s="1"/>
  <c r="D88" i="9" s="1"/>
  <c r="D89" i="9" s="1"/>
  <c r="D90" i="9" s="1"/>
  <c r="D91" i="9" s="1"/>
  <c r="D92" i="9" s="1"/>
  <c r="D93" i="9" s="1"/>
  <c r="D94" i="9" s="1"/>
  <c r="D95" i="9" s="1"/>
  <c r="D96" i="9" s="1"/>
  <c r="D97" i="9" s="1"/>
  <c r="D98" i="9" s="1"/>
  <c r="D99" i="9" s="1"/>
  <c r="D100" i="9" s="1"/>
  <c r="D101" i="9" s="1"/>
  <c r="D3" i="8"/>
  <c r="D4" i="8"/>
  <c r="D5" i="8"/>
  <c r="D6" i="8"/>
  <c r="D7" i="8"/>
  <c r="D8" i="8" s="1"/>
  <c r="D9" i="8" s="1"/>
  <c r="D10" i="8" s="1"/>
  <c r="D11" i="8" s="1"/>
  <c r="D12" i="8" s="1"/>
  <c r="D13" i="8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D35" i="8" s="1"/>
  <c r="D36" i="8" s="1"/>
  <c r="D37" i="8" s="1"/>
  <c r="D38" i="8" s="1"/>
  <c r="D39" i="8" s="1"/>
  <c r="D40" i="8" s="1"/>
  <c r="D41" i="8" s="1"/>
  <c r="D42" i="8" s="1"/>
  <c r="D43" i="8" s="1"/>
  <c r="D44" i="8" s="1"/>
  <c r="D45" i="8" s="1"/>
  <c r="D46" i="8" s="1"/>
  <c r="D47" i="8" s="1"/>
  <c r="D48" i="8" s="1"/>
  <c r="D49" i="8" s="1"/>
  <c r="D50" i="8" s="1"/>
  <c r="D51" i="8" s="1"/>
  <c r="D52" i="8" s="1"/>
  <c r="D53" i="8" s="1"/>
  <c r="D54" i="8" s="1"/>
  <c r="D55" i="8" s="1"/>
  <c r="D56" i="8" s="1"/>
  <c r="D57" i="8" s="1"/>
  <c r="D58" i="8" s="1"/>
  <c r="D59" i="8" s="1"/>
  <c r="D60" i="8" s="1"/>
  <c r="D61" i="8" s="1"/>
  <c r="D62" i="8" s="1"/>
  <c r="D63" i="8" s="1"/>
  <c r="D64" i="8" s="1"/>
  <c r="D65" i="8" s="1"/>
  <c r="D66" i="8" s="1"/>
  <c r="D67" i="8" s="1"/>
  <c r="D68" i="8" s="1"/>
  <c r="D69" i="8" s="1"/>
  <c r="D70" i="8" s="1"/>
  <c r="D71" i="8" s="1"/>
  <c r="D72" i="8" s="1"/>
  <c r="D73" i="8" s="1"/>
  <c r="D74" i="8" s="1"/>
  <c r="D75" i="8" s="1"/>
  <c r="D76" i="8" s="1"/>
  <c r="D77" i="8" s="1"/>
  <c r="D78" i="8" s="1"/>
  <c r="D79" i="8" s="1"/>
  <c r="D80" i="8" s="1"/>
  <c r="D81" i="8" s="1"/>
  <c r="D82" i="8" s="1"/>
  <c r="D83" i="8" s="1"/>
  <c r="D84" i="8" s="1"/>
  <c r="D85" i="8" s="1"/>
  <c r="D86" i="8" s="1"/>
  <c r="D87" i="8" s="1"/>
  <c r="D88" i="8" s="1"/>
  <c r="D89" i="8" s="1"/>
  <c r="D90" i="8" s="1"/>
  <c r="D91" i="8" s="1"/>
  <c r="D92" i="8" s="1"/>
  <c r="D93" i="8" s="1"/>
  <c r="D94" i="8" s="1"/>
  <c r="D95" i="8" s="1"/>
  <c r="D96" i="8" s="1"/>
  <c r="D97" i="8" s="1"/>
  <c r="D98" i="8" s="1"/>
  <c r="D99" i="8" s="1"/>
  <c r="D100" i="8" s="1"/>
  <c r="D101" i="8" s="1"/>
  <c r="D3" i="3"/>
  <c r="D4" i="3"/>
  <c r="D5" i="3" s="1"/>
  <c r="D6" i="3" s="1"/>
  <c r="D7" i="3" s="1"/>
  <c r="D8" i="3" s="1"/>
  <c r="D9" i="3" s="1"/>
  <c r="D10" i="3"/>
  <c r="D11" i="3"/>
  <c r="D12" i="3"/>
  <c r="D13" i="3" s="1"/>
  <c r="D14" i="3" s="1"/>
  <c r="D15" i="3" s="1"/>
  <c r="D16" i="3" s="1"/>
  <c r="D17" i="3" s="1"/>
  <c r="D18" i="3"/>
  <c r="D19" i="3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E63" i="15"/>
  <c r="E62" i="15"/>
  <c r="E54" i="15"/>
  <c r="E53" i="15"/>
  <c r="E57" i="15"/>
  <c r="E52" i="15"/>
  <c r="E64" i="15"/>
  <c r="E78" i="15"/>
  <c r="E68" i="15"/>
  <c r="E67" i="15"/>
  <c r="D46" i="2" l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C86" i="15"/>
  <c r="D86" i="15"/>
  <c r="B9" i="15"/>
  <c r="B7" i="15"/>
  <c r="B26" i="15"/>
  <c r="B44" i="15"/>
  <c r="E86" i="15"/>
  <c r="B11" i="15" l="1"/>
  <c r="B12" i="15"/>
  <c r="B13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Zhao</author>
  </authors>
  <commentList>
    <comment ref="C5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Alex Zhao:</t>
        </r>
        <r>
          <rPr>
            <sz val="9"/>
            <color indexed="81"/>
            <rFont val="Tahoma"/>
            <family val="2"/>
          </rPr>
          <t xml:space="preserve">
This one is inconsistent because of past assembly spend</t>
        </r>
      </text>
    </comment>
  </commentList>
</comments>
</file>

<file path=xl/sharedStrings.xml><?xml version="1.0" encoding="utf-8"?>
<sst xmlns="http://schemas.openxmlformats.org/spreadsheetml/2006/main" count="612" uniqueCount="277">
  <si>
    <t>GRADUATE &amp; PROFESSIONAL STUDENT ASSOCIATION</t>
  </si>
  <si>
    <t>BUDGET SUMMARY 2018-2019</t>
  </si>
  <si>
    <t>SUMMARY</t>
  </si>
  <si>
    <t>Description</t>
  </si>
  <si>
    <t>Amount</t>
  </si>
  <si>
    <t>RECEIPTS</t>
  </si>
  <si>
    <t>Includes receipts from ticket sales and registration</t>
  </si>
  <si>
    <t>EXPENSES</t>
  </si>
  <si>
    <t>All completed spending from legislation and non-legislative executive expenses</t>
  </si>
  <si>
    <t>ACTIVE SPENDING BILLS</t>
  </si>
  <si>
    <t>Excludes all completed spending bills and purchase orders</t>
  </si>
  <si>
    <t>OPEN PURCHASE ORDERS</t>
  </si>
  <si>
    <t>Excludes purchase orders from previous year and paid purchase orders</t>
  </si>
  <si>
    <t>TOTAL FUNDS AVAILABLE</t>
  </si>
  <si>
    <t>RESTRICTED FUNDS AVAILABLE</t>
  </si>
  <si>
    <t>AMOUNT OVER CARRY FORWARD</t>
  </si>
  <si>
    <t>Bill/Code</t>
  </si>
  <si>
    <t>Total SABF Allocation</t>
  </si>
  <si>
    <t>SABF</t>
  </si>
  <si>
    <t>Carry Forward From Last Year</t>
  </si>
  <si>
    <t>CF</t>
  </si>
  <si>
    <t>Potential Correction for Orientation Spend</t>
  </si>
  <si>
    <t>68-03</t>
  </si>
  <si>
    <t>Bill passed in this Assembly but spending money from past, adding as a "receipt" for correction</t>
  </si>
  <si>
    <t>Potential Correction for Roundtable Spend</t>
  </si>
  <si>
    <t>67-13</t>
  </si>
  <si>
    <t>Fall 2018 Graduate Writing Bootcamp</t>
  </si>
  <si>
    <t>68-04</t>
  </si>
  <si>
    <t>GPSA Winter Gala</t>
  </si>
  <si>
    <t>68-07</t>
  </si>
  <si>
    <t>AWG Cosponsor Double Payment</t>
  </si>
  <si>
    <t>68-16</t>
  </si>
  <si>
    <t>TOTAL RECEIPTS</t>
  </si>
  <si>
    <t>NON-LEGISLATIVE EXECUTIVE EXPENSES</t>
  </si>
  <si>
    <t>Recipient</t>
  </si>
  <si>
    <t>Date</t>
  </si>
  <si>
    <t>Unrestricted</t>
  </si>
  <si>
    <t>GPSA Storage Space</t>
  </si>
  <si>
    <t>Ye Zhao</t>
  </si>
  <si>
    <t>No</t>
  </si>
  <si>
    <t>Newswire service</t>
  </si>
  <si>
    <t>Nick Dietrich</t>
  </si>
  <si>
    <t>Brianne Pragg</t>
  </si>
  <si>
    <t>Facebook ads</t>
  </si>
  <si>
    <t>NAGPS Membership Fee</t>
  </si>
  <si>
    <t>Delegate Awards</t>
  </si>
  <si>
    <t>Yes</t>
  </si>
  <si>
    <t>Printing Costs</t>
  </si>
  <si>
    <t>8501 to HUB3860</t>
  </si>
  <si>
    <t>corr FS from 30 to 40 org 8501</t>
  </si>
  <si>
    <t>TOTAL NON-LEGISLATIVE EXPENSES</t>
  </si>
  <si>
    <t>TOTAL EXECUTIVE EXPENSES</t>
  </si>
  <si>
    <t>SPENDING BILLS</t>
  </si>
  <si>
    <t>Allotted</t>
  </si>
  <si>
    <t>Total Paid</t>
  </si>
  <si>
    <t>PO Issued</t>
  </si>
  <si>
    <t>Outstanding</t>
  </si>
  <si>
    <t>Committee</t>
  </si>
  <si>
    <t>Bill No</t>
  </si>
  <si>
    <t>Bill Pass Date</t>
  </si>
  <si>
    <t>Status</t>
  </si>
  <si>
    <t>2017 Graduate Student Leadership Round Table</t>
  </si>
  <si>
    <t>Programming</t>
  </si>
  <si>
    <t>Complete</t>
  </si>
  <si>
    <t>This is an artifact from last year</t>
  </si>
  <si>
    <t>Communications Intern</t>
  </si>
  <si>
    <t>Executive Expenses</t>
  </si>
  <si>
    <t>68-01</t>
  </si>
  <si>
    <t>Welcome Back Picnic</t>
  </si>
  <si>
    <t>68-02</t>
  </si>
  <si>
    <t>Graduate Student Orientation Materials</t>
  </si>
  <si>
    <t>Some of the spend was last year and so this formula isn't consistent</t>
  </si>
  <si>
    <t>Professional  Development</t>
  </si>
  <si>
    <t>GPSA Theatre Day</t>
  </si>
  <si>
    <t>68-05</t>
  </si>
  <si>
    <t>Penn State Home Football Game Tailgate</t>
  </si>
  <si>
    <t>68-06</t>
  </si>
  <si>
    <t>2018 Winter Gala</t>
  </si>
  <si>
    <t>Fall Professional Headshots</t>
  </si>
  <si>
    <t>Professional Development</t>
  </si>
  <si>
    <t>68-08</t>
  </si>
  <si>
    <t>Gerrymandering Panel Discussion and Voter Registration Event</t>
  </si>
  <si>
    <t> Advocacy and Diversity </t>
  </si>
  <si>
    <t>68-09</t>
  </si>
  <si>
    <t>GPSA Professional Development Workshops</t>
  </si>
  <si>
    <t>68-10</t>
  </si>
  <si>
    <t>2018 Fall Foliage Hike</t>
  </si>
  <si>
    <t>68-11</t>
  </si>
  <si>
    <t>Family Friendly Tailgate</t>
  </si>
  <si>
    <t>68-12</t>
  </si>
  <si>
    <t>Happy Valley Improv Private Show</t>
  </si>
  <si>
    <t>68-13</t>
  </si>
  <si>
    <t>Plastic Reduction</t>
  </si>
  <si>
    <t>68-14</t>
  </si>
  <si>
    <t>American Red Cross Blood Drive</t>
  </si>
  <si>
    <t>Community Outreach</t>
  </si>
  <si>
    <t>68-15</t>
  </si>
  <si>
    <t>Association of Women Geoscientists Cosponsor</t>
  </si>
  <si>
    <t>Co-Sponsorship</t>
  </si>
  <si>
    <t>GWIS Voices Cosponsorship</t>
  </si>
  <si>
    <t>68-17</t>
  </si>
  <si>
    <t>CERS Engineering Conference Cosponsorship</t>
  </si>
  <si>
    <t>68-18</t>
  </si>
  <si>
    <t>Spring 2019 Graduate Writing Bootcamp</t>
  </si>
  <si>
    <t>68-19</t>
  </si>
  <si>
    <t>ECMSS Co-sponsorship (student symposium)</t>
  </si>
  <si>
    <t>68-20</t>
  </si>
  <si>
    <t>Spring Professional Headshots</t>
  </si>
  <si>
    <t>68-21</t>
  </si>
  <si>
    <t>Grad Cup 2019</t>
  </si>
  <si>
    <t>68-22</t>
  </si>
  <si>
    <t>AWG Geosciences Bearded Ladies Cosponsorship</t>
  </si>
  <si>
    <t>68-23</t>
  </si>
  <si>
    <t>State of State Co-Sponsorship</t>
  </si>
  <si>
    <t>68-24</t>
  </si>
  <si>
    <t>2019 Orientation Materials</t>
  </si>
  <si>
    <t>69-02</t>
  </si>
  <si>
    <t>Inter. Town &amp; Gown Conference Cosponsor</t>
  </si>
  <si>
    <t>69-07</t>
  </si>
  <si>
    <t>TOTAL</t>
  </si>
  <si>
    <t>Credit</t>
  </si>
  <si>
    <t>Debit</t>
  </si>
  <si>
    <t>Total</t>
  </si>
  <si>
    <t>Receipt #</t>
  </si>
  <si>
    <t>Check #</t>
  </si>
  <si>
    <t>PO #</t>
  </si>
  <si>
    <t>Event</t>
  </si>
  <si>
    <t>Starting balance for the year</t>
  </si>
  <si>
    <t>TRAN002629</t>
  </si>
  <si>
    <t>Interest Payment</t>
  </si>
  <si>
    <t>TRAN002640</t>
  </si>
  <si>
    <t>TRAN002660</t>
  </si>
  <si>
    <t>CJ8476</t>
  </si>
  <si>
    <t>Writing boot camp</t>
  </si>
  <si>
    <t>CORR002165</t>
  </si>
  <si>
    <t>Correction from 30 to 40</t>
  </si>
  <si>
    <t>TRAN002676</t>
  </si>
  <si>
    <t>CJ8840</t>
  </si>
  <si>
    <t>Winter Gala Tickets</t>
  </si>
  <si>
    <t>CJ8933</t>
  </si>
  <si>
    <t>Writing Bootcamp fees</t>
  </si>
  <si>
    <t>Charles Tierney</t>
  </si>
  <si>
    <t>Bus tokens</t>
  </si>
  <si>
    <t>TRAN002708</t>
  </si>
  <si>
    <t>TRAN002722</t>
  </si>
  <si>
    <t>TRAN002739</t>
  </si>
  <si>
    <t>TRAN002737</t>
  </si>
  <si>
    <t>EMCSS Co-sponsorship</t>
  </si>
  <si>
    <t>EE</t>
  </si>
  <si>
    <t>TRAN002760</t>
  </si>
  <si>
    <t>CORR02265</t>
  </si>
  <si>
    <t>Correction for EMCSS Cosponsor</t>
  </si>
  <si>
    <t>CJ9726</t>
  </si>
  <si>
    <t>Subway double payment</t>
  </si>
  <si>
    <t>TRAN002787</t>
  </si>
  <si>
    <t>TRAN002799</t>
  </si>
  <si>
    <t>8501 to HUB4168</t>
  </si>
  <si>
    <t>Printing expenses</t>
  </si>
  <si>
    <t>TRAN002805</t>
  </si>
  <si>
    <t>CORR002349</t>
  </si>
  <si>
    <t xml:space="preserve">   </t>
  </si>
  <si>
    <t>Show-Cause Category</t>
  </si>
  <si>
    <t>Spending Bill</t>
  </si>
  <si>
    <t>Carryover Funding</t>
  </si>
  <si>
    <t>Annual Allocation Funding</t>
  </si>
  <si>
    <t>Sailahari Ponnaluri</t>
  </si>
  <si>
    <t>Printing and snacks for orientation</t>
  </si>
  <si>
    <t>PSU - Nittany Lion Inn</t>
  </si>
  <si>
    <t>Graduate leadership roundtable food</t>
  </si>
  <si>
    <t>Graduate Leadership Round Table</t>
  </si>
  <si>
    <t>Recurrent storage space charge</t>
  </si>
  <si>
    <t>Charles Wolstenholme</t>
  </si>
  <si>
    <t>Food for picnic</t>
  </si>
  <si>
    <t>TRAN002662</t>
  </si>
  <si>
    <t>HUB002931</t>
  </si>
  <si>
    <t>Room rental</t>
  </si>
  <si>
    <t>Gerrymandering Panel</t>
  </si>
  <si>
    <t>Papa Johns Pizza #821 (North)</t>
  </si>
  <si>
    <t>Pizza for welcome back picnic</t>
  </si>
  <si>
    <t>Tailgate park permit</t>
  </si>
  <si>
    <t>Speaker</t>
  </si>
  <si>
    <t>Tailgate</t>
  </si>
  <si>
    <t>PSU - no address</t>
  </si>
  <si>
    <t>Tickets</t>
  </si>
  <si>
    <t>Theatre Day</t>
  </si>
  <si>
    <t>State Theatre Inc</t>
  </si>
  <si>
    <t>Happy Valley Improv Night</t>
  </si>
  <si>
    <t>Receipts from bootcamp</t>
  </si>
  <si>
    <t>Graduate Writing Boot Camp</t>
  </si>
  <si>
    <t>TRAN002675</t>
  </si>
  <si>
    <t>8501 TO HUB003022</t>
  </si>
  <si>
    <t>Webster's Bookstore Café</t>
  </si>
  <si>
    <t>Food for theatre day</t>
  </si>
  <si>
    <t>IBIS001099</t>
  </si>
  <si>
    <t>Michael T Davis</t>
  </si>
  <si>
    <t>Photographer fees for headshots</t>
  </si>
  <si>
    <t>TRAN002684</t>
  </si>
  <si>
    <t>8501 to HUB003144</t>
  </si>
  <si>
    <t>Additional room setup fees</t>
  </si>
  <si>
    <t>Nicole Rufo</t>
  </si>
  <si>
    <t>Food for Improv event</t>
  </si>
  <si>
    <t>Happy Valley Improv, LLC</t>
  </si>
  <si>
    <t>Improv performers' fee</t>
  </si>
  <si>
    <t>Papa Johns Pizza #252 (South)</t>
  </si>
  <si>
    <t>Pizza for financial literacy workshop</t>
  </si>
  <si>
    <t>Pizza for blood drive</t>
  </si>
  <si>
    <t>Collegiate Concepts, Inc</t>
  </si>
  <si>
    <t>Reusable water bottles</t>
  </si>
  <si>
    <t>Gerrymandering food</t>
  </si>
  <si>
    <t>Parking for tailgate</t>
  </si>
  <si>
    <t>Pariak Inc.</t>
  </si>
  <si>
    <t>Subway for cosponsorship</t>
  </si>
  <si>
    <t>NAGPS Membership fee</t>
  </si>
  <si>
    <t>Membership fee for NAGPS</t>
  </si>
  <si>
    <t>And We Danced DJ Entertainment</t>
  </si>
  <si>
    <t>DJ expenses for Winter Gala</t>
  </si>
  <si>
    <t>Irving's Catering</t>
  </si>
  <si>
    <t>Writing boot camp lunches</t>
  </si>
  <si>
    <t>Fall 2018 Writing Boot Camp</t>
  </si>
  <si>
    <t>Bagmi Das</t>
  </si>
  <si>
    <t>Food for workshops</t>
  </si>
  <si>
    <t>PSU - Eisenhower Auditorium</t>
  </si>
  <si>
    <t>Discount for Theater Days</t>
  </si>
  <si>
    <t>Subway for cosponsorship (overpay)</t>
  </si>
  <si>
    <t>Atherton Hotel</t>
  </si>
  <si>
    <t>Conference food</t>
  </si>
  <si>
    <t>CORR002265</t>
  </si>
  <si>
    <t>Paying cosponsor out of 40 instead of 30</t>
  </si>
  <si>
    <t>IBIS001157</t>
  </si>
  <si>
    <t>Spring 2019 Writing Boot Camp</t>
  </si>
  <si>
    <t>TRAN002776</t>
  </si>
  <si>
    <t>Printing costs</t>
  </si>
  <si>
    <t>Usage of printer throughout the year</t>
  </si>
  <si>
    <t>Anastasia Skold</t>
  </si>
  <si>
    <t>Cups</t>
  </si>
  <si>
    <t>Other supplies</t>
  </si>
  <si>
    <t>TRAN002783</t>
  </si>
  <si>
    <t>8501 To HUB4016</t>
  </si>
  <si>
    <t>Setup expenses for headshots</t>
  </si>
  <si>
    <t>PSU - Student Activities, Susan</t>
  </si>
  <si>
    <t>Wages - Maria Evangelou</t>
  </si>
  <si>
    <t>Intern Wages</t>
  </si>
  <si>
    <t>State College Borough</t>
  </si>
  <si>
    <t>Conference co-sponsorship</t>
  </si>
  <si>
    <t>Town and Gown Conference</t>
  </si>
  <si>
    <t>Winter Gala Food</t>
  </si>
  <si>
    <t>AWG Geosciences Bearded Ladies</t>
  </si>
  <si>
    <t>Printing costs for GPSA</t>
  </si>
  <si>
    <t>Terry Torres-Cruz</t>
  </si>
  <si>
    <t>Snacks for orientation</t>
  </si>
  <si>
    <t>Meeting room rental</t>
  </si>
  <si>
    <t>CERS Cosponsorship</t>
  </si>
  <si>
    <t>USA Promo Items, LLC</t>
  </si>
  <si>
    <t>Orientation materials</t>
  </si>
  <si>
    <t>Pro Active Sports Inc</t>
  </si>
  <si>
    <t>T-Shirts</t>
  </si>
  <si>
    <t>Grad Cup</t>
  </si>
  <si>
    <t>GJ0459</t>
  </si>
  <si>
    <t>Return 18-19 fund source 40 funds</t>
  </si>
  <si>
    <t>Money we didn't spend this year</t>
  </si>
  <si>
    <t>N/A</t>
  </si>
  <si>
    <t>PO Number</t>
  </si>
  <si>
    <t>Vendor</t>
  </si>
  <si>
    <t>Source</t>
  </si>
  <si>
    <t>Object Code</t>
  </si>
  <si>
    <t>Bill</t>
  </si>
  <si>
    <t>Remarks</t>
  </si>
  <si>
    <t>PO/Check #</t>
  </si>
  <si>
    <t>Hidden Tabs</t>
  </si>
  <si>
    <t>10-01</t>
  </si>
  <si>
    <t>31-01</t>
  </si>
  <si>
    <t>31-02</t>
  </si>
  <si>
    <t>There should be no money in any of those accounts</t>
  </si>
  <si>
    <t>Also note: Bill numbers tie everything together, so make sure you always have the right ones</t>
  </si>
  <si>
    <t>PO/Check?</t>
  </si>
  <si>
    <t>.</t>
  </si>
  <si>
    <t>Note: there are a lot of  formulas and tables. Please read what the cells are doing before changing them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</si>
</sst>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 &quot;&quot;$&quot;* #,##0.00&quot; &quot;;&quot; &quot;&quot;$&quot;* \(#,##0.00\);&quot; &quot;&quot;$&quot;* &quot;-&quot;??&quot; &quot;"/>
    <numFmt numFmtId="166" formatCode="00000"/>
  </numFmts>
  <fonts count="25" x14ac:knownFonts="1">
    <font>
      <sz val="12"/>
      <color indexed="8"/>
      <name val="Verdana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Verdana"/>
      <family val="2"/>
    </font>
    <font>
      <u/>
      <sz val="12"/>
      <color theme="10"/>
      <name val="Verdana"/>
      <family val="2"/>
    </font>
    <font>
      <u/>
      <sz val="12"/>
      <color theme="11"/>
      <name val="Verdana"/>
      <family val="2"/>
    </font>
    <font>
      <b/>
      <sz val="12"/>
      <color indexed="8"/>
      <name val="Calibri"/>
      <family val="2"/>
    </font>
    <font>
      <sz val="11"/>
      <color rgb="FF006100"/>
      <name val="Helvetica"/>
      <family val="2"/>
      <scheme val="minor"/>
    </font>
    <font>
      <sz val="12"/>
      <color indexed="8"/>
      <name val="Calibri"/>
      <family val="2"/>
    </font>
    <font>
      <sz val="11"/>
      <color theme="0"/>
      <name val="Helvetica"/>
      <family val="2"/>
      <scheme val="minor"/>
    </font>
    <font>
      <sz val="12"/>
      <name val="Calibri"/>
      <family val="2"/>
    </font>
    <font>
      <b/>
      <sz val="12"/>
      <color theme="0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b/>
      <sz val="14"/>
      <color theme="0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color theme="8" tint="0.79998168889431442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alibri"/>
      <family val="2"/>
    </font>
    <font>
      <b/>
      <sz val="12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</borders>
  <cellStyleXfs count="552">
    <xf numFmtId="0" fontId="0" fillId="0" borderId="0" applyNumberFormat="0" applyFill="0" applyBorder="0" applyProtection="0">
      <alignment vertical="top" wrapText="1"/>
    </xf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7" fillId="3" borderId="0" applyNumberFormat="0" applyBorder="0" applyAlignment="0" applyProtection="0"/>
    <xf numFmtId="0" fontId="9" fillId="4" borderId="0" applyNumberFormat="0" applyBorder="0" applyAlignment="0" applyProtection="0"/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162">
    <xf numFmtId="0" fontId="0" fillId="0" borderId="0" xfId="0">
      <alignment vertical="top" wrapText="1"/>
    </xf>
    <xf numFmtId="14" fontId="1" fillId="0" borderId="2" xfId="0" applyNumberFormat="1" applyFont="1" applyBorder="1" applyAlignment="1"/>
    <xf numFmtId="165" fontId="1" fillId="0" borderId="2" xfId="0" applyNumberFormat="1" applyFont="1" applyBorder="1" applyAlignment="1"/>
    <xf numFmtId="1" fontId="1" fillId="0" borderId="2" xfId="0" applyNumberFormat="1" applyFont="1" applyBorder="1" applyAlignment="1"/>
    <xf numFmtId="0" fontId="1" fillId="0" borderId="0" xfId="0" applyFont="1" applyAlignment="1"/>
    <xf numFmtId="0" fontId="2" fillId="0" borderId="1" xfId="0" applyFont="1" applyBorder="1" applyAlignment="1"/>
    <xf numFmtId="166" fontId="1" fillId="0" borderId="0" xfId="0" applyNumberFormat="1" applyFont="1" applyAlignment="1"/>
    <xf numFmtId="44" fontId="2" fillId="0" borderId="1" xfId="0" applyNumberFormat="1" applyFont="1" applyBorder="1" applyAlignment="1"/>
    <xf numFmtId="44" fontId="1" fillId="0" borderId="2" xfId="0" applyNumberFormat="1" applyFont="1" applyBorder="1" applyAlignment="1"/>
    <xf numFmtId="44" fontId="1" fillId="0" borderId="0" xfId="0" applyNumberFormat="1" applyFont="1" applyAlignment="1"/>
    <xf numFmtId="0" fontId="8" fillId="0" borderId="0" xfId="0" applyFont="1">
      <alignment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8" fillId="7" borderId="0" xfId="0" applyNumberFormat="1" applyFont="1" applyFill="1">
      <alignment vertical="top" wrapText="1"/>
    </xf>
    <xf numFmtId="44" fontId="8" fillId="7" borderId="0" xfId="0" applyNumberFormat="1" applyFont="1" applyFill="1">
      <alignment vertical="top" wrapText="1"/>
    </xf>
    <xf numFmtId="0" fontId="8" fillId="7" borderId="0" xfId="0" applyFont="1" applyFill="1">
      <alignment vertical="top" wrapText="1"/>
    </xf>
    <xf numFmtId="164" fontId="6" fillId="7" borderId="0" xfId="0" applyNumberFormat="1" applyFont="1" applyFill="1">
      <alignment vertical="top" wrapText="1"/>
    </xf>
    <xf numFmtId="0" fontId="15" fillId="0" borderId="0" xfId="0" applyFont="1" applyAlignment="1"/>
    <xf numFmtId="0" fontId="6" fillId="7" borderId="0" xfId="0" applyFont="1" applyFill="1" applyAlignment="1">
      <alignment horizontal="right" vertical="top" wrapText="1"/>
    </xf>
    <xf numFmtId="0" fontId="10" fillId="7" borderId="0" xfId="0" applyFont="1" applyFill="1" applyAlignment="1"/>
    <xf numFmtId="164" fontId="10" fillId="7" borderId="0" xfId="0" applyNumberFormat="1" applyFont="1" applyFill="1" applyAlignment="1"/>
    <xf numFmtId="0" fontId="13" fillId="7" borderId="0" xfId="0" applyFont="1" applyFill="1" applyAlignment="1"/>
    <xf numFmtId="164" fontId="12" fillId="7" borderId="0" xfId="0" applyNumberFormat="1" applyFont="1" applyFill="1" applyAlignment="1"/>
    <xf numFmtId="0" fontId="15" fillId="7" borderId="0" xfId="0" applyFont="1" applyFill="1" applyAlignment="1"/>
    <xf numFmtId="44" fontId="15" fillId="7" borderId="0" xfId="0" applyNumberFormat="1" applyFont="1" applyFill="1" applyAlignment="1"/>
    <xf numFmtId="0" fontId="17" fillId="0" borderId="0" xfId="0" applyFont="1" applyAlignment="1"/>
    <xf numFmtId="0" fontId="10" fillId="0" borderId="0" xfId="0" applyFont="1">
      <alignment vertical="top" wrapText="1"/>
    </xf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0" fontId="8" fillId="0" borderId="0" xfId="0" applyFont="1" applyAlignment="1">
      <alignment vertical="top"/>
    </xf>
    <xf numFmtId="0" fontId="8" fillId="7" borderId="0" xfId="0" applyFont="1" applyFill="1" applyAlignment="1">
      <alignment vertical="top"/>
    </xf>
    <xf numFmtId="0" fontId="12" fillId="7" borderId="0" xfId="0" applyFont="1" applyFill="1" applyAlignment="1">
      <alignment horizontal="left"/>
    </xf>
    <xf numFmtId="164" fontId="12" fillId="7" borderId="0" xfId="0" applyNumberFormat="1" applyFont="1" applyFill="1" applyAlignment="1">
      <alignment horizontal="left"/>
    </xf>
    <xf numFmtId="0" fontId="16" fillId="7" borderId="0" xfId="0" applyFont="1" applyFill="1" applyAlignment="1">
      <alignment horizontal="right"/>
    </xf>
    <xf numFmtId="164" fontId="8" fillId="0" borderId="0" xfId="1" applyFont="1"/>
    <xf numFmtId="0" fontId="8" fillId="0" borderId="0" xfId="0" applyFont="1" applyAlignment="1">
      <alignment horizontal="center" vertical="top" wrapText="1"/>
    </xf>
    <xf numFmtId="14" fontId="8" fillId="0" borderId="0" xfId="0" applyNumberFormat="1" applyFont="1" applyAlignment="1">
      <alignment horizontal="center" vertical="top" wrapText="1"/>
    </xf>
    <xf numFmtId="164" fontId="8" fillId="0" borderId="0" xfId="1" applyFont="1" applyAlignment="1">
      <alignment horizontal="center"/>
    </xf>
    <xf numFmtId="0" fontId="10" fillId="0" borderId="0" xfId="0" applyFont="1" applyAlignment="1">
      <alignment horizontal="left"/>
    </xf>
    <xf numFmtId="164" fontId="10" fillId="0" borderId="0" xfId="0" applyNumberFormat="1" applyFont="1" applyAlignment="1"/>
    <xf numFmtId="164" fontId="8" fillId="0" borderId="0" xfId="1" applyFont="1" applyAlignment="1">
      <alignment vertical="top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164" fontId="10" fillId="0" borderId="0" xfId="1" applyFont="1" applyAlignment="1">
      <alignment horizontal="center"/>
    </xf>
    <xf numFmtId="14" fontId="18" fillId="0" borderId="4" xfId="0" applyNumberFormat="1" applyFont="1" applyBorder="1" applyAlignment="1"/>
    <xf numFmtId="14" fontId="18" fillId="0" borderId="8" xfId="0" applyNumberFormat="1" applyFont="1" applyBorder="1" applyAlignment="1"/>
    <xf numFmtId="0" fontId="20" fillId="0" borderId="4" xfId="282" applyFont="1" applyFill="1" applyBorder="1" applyAlignment="1">
      <alignment horizontal="center" vertical="center"/>
    </xf>
    <xf numFmtId="0" fontId="12" fillId="0" borderId="9" xfId="282" applyFont="1" applyFill="1" applyBorder="1" applyAlignment="1">
      <alignment horizontal="center" vertical="center"/>
    </xf>
    <xf numFmtId="44" fontId="12" fillId="0" borderId="10" xfId="282" applyNumberFormat="1" applyFont="1" applyFill="1" applyBorder="1" applyAlignment="1">
      <alignment horizontal="center" vertical="center"/>
    </xf>
    <xf numFmtId="0" fontId="12" fillId="0" borderId="10" xfId="282" applyFont="1" applyFill="1" applyBorder="1" applyAlignment="1">
      <alignment horizontal="center" vertical="center"/>
    </xf>
    <xf numFmtId="0" fontId="12" fillId="0" borderId="11" xfId="282" applyFont="1" applyFill="1" applyBorder="1" applyAlignment="1">
      <alignment horizontal="center" vertical="center"/>
    </xf>
    <xf numFmtId="0" fontId="11" fillId="0" borderId="5" xfId="282" applyFont="1" applyFill="1" applyBorder="1" applyAlignment="1">
      <alignment horizontal="center" vertical="center"/>
    </xf>
    <xf numFmtId="0" fontId="11" fillId="0" borderId="6" xfId="282" applyFont="1" applyFill="1" applyBorder="1" applyAlignment="1">
      <alignment horizontal="center" vertical="center"/>
    </xf>
    <xf numFmtId="166" fontId="11" fillId="0" borderId="6" xfId="282" applyNumberFormat="1" applyFont="1" applyFill="1" applyBorder="1" applyAlignment="1">
      <alignment horizontal="center" vertical="center"/>
    </xf>
    <xf numFmtId="0" fontId="11" fillId="0" borderId="7" xfId="282" applyFont="1" applyFill="1" applyBorder="1" applyAlignment="1">
      <alignment horizontal="center" vertical="center"/>
    </xf>
    <xf numFmtId="164" fontId="8" fillId="0" borderId="0" xfId="1" applyFont="1" applyAlignment="1">
      <alignment vertical="top" wrapText="1"/>
    </xf>
    <xf numFmtId="0" fontId="11" fillId="7" borderId="0" xfId="283" applyFont="1" applyFill="1" applyAlignment="1">
      <alignment horizontal="center"/>
    </xf>
    <xf numFmtId="0" fontId="11" fillId="0" borderId="0" xfId="283" applyFont="1" applyFill="1" applyAlignment="1">
      <alignment horizontal="center"/>
    </xf>
    <xf numFmtId="0" fontId="12" fillId="7" borderId="0" xfId="283" applyFont="1" applyFill="1" applyAlignment="1">
      <alignment horizontal="center"/>
    </xf>
    <xf numFmtId="0" fontId="10" fillId="0" borderId="0" xfId="283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166" fontId="18" fillId="0" borderId="0" xfId="0" applyNumberFormat="1" applyFont="1" applyAlignment="1">
      <alignment horizontal="center"/>
    </xf>
    <xf numFmtId="0" fontId="10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14" fontId="10" fillId="0" borderId="0" xfId="283" applyNumberFormat="1" applyFont="1" applyFill="1" applyAlignment="1">
      <alignment horizontal="center"/>
    </xf>
    <xf numFmtId="1" fontId="10" fillId="0" borderId="8" xfId="0" applyNumberFormat="1" applyFont="1" applyBorder="1" applyAlignment="1">
      <alignment vertical="top"/>
    </xf>
    <xf numFmtId="165" fontId="18" fillId="0" borderId="12" xfId="0" applyNumberFormat="1" applyFont="1" applyBorder="1" applyAlignment="1"/>
    <xf numFmtId="166" fontId="18" fillId="0" borderId="12" xfId="0" applyNumberFormat="1" applyFont="1" applyBorder="1" applyAlignment="1"/>
    <xf numFmtId="1" fontId="18" fillId="0" borderId="12" xfId="0" applyNumberFormat="1" applyFont="1" applyBorder="1" applyAlignment="1"/>
    <xf numFmtId="0" fontId="18" fillId="0" borderId="12" xfId="0" applyFont="1" applyBorder="1" applyAlignment="1"/>
    <xf numFmtId="166" fontId="18" fillId="0" borderId="12" xfId="0" applyNumberFormat="1" applyFont="1" applyBorder="1" applyAlignment="1">
      <alignment horizontal="center"/>
    </xf>
    <xf numFmtId="1" fontId="18" fillId="0" borderId="12" xfId="0" applyNumberFormat="1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20" fillId="0" borderId="12" xfId="282" applyFont="1" applyFill="1" applyBorder="1" applyAlignment="1">
      <alignment horizontal="center" vertical="center"/>
    </xf>
    <xf numFmtId="166" fontId="20" fillId="0" borderId="12" xfId="282" applyNumberFormat="1" applyFont="1" applyFill="1" applyBorder="1" applyAlignment="1">
      <alignment horizontal="center" vertical="center"/>
    </xf>
    <xf numFmtId="0" fontId="20" fillId="0" borderId="13" xfId="282" applyFont="1" applyFill="1" applyBorder="1" applyAlignment="1">
      <alignment horizontal="center" vertical="center"/>
    </xf>
    <xf numFmtId="1" fontId="18" fillId="0" borderId="14" xfId="0" applyNumberFormat="1" applyFont="1" applyBorder="1" applyAlignment="1">
      <alignment horizontal="center"/>
    </xf>
    <xf numFmtId="164" fontId="18" fillId="0" borderId="15" xfId="1" applyFont="1" applyBorder="1" applyAlignment="1">
      <alignment horizontal="center"/>
    </xf>
    <xf numFmtId="0" fontId="18" fillId="0" borderId="15" xfId="0" applyFont="1" applyBorder="1" applyAlignment="1">
      <alignment horizontal="center" wrapText="1"/>
    </xf>
    <xf numFmtId="44" fontId="13" fillId="7" borderId="0" xfId="0" applyNumberFormat="1" applyFont="1" applyFill="1" applyAlignment="1"/>
    <xf numFmtId="0" fontId="18" fillId="0" borderId="0" xfId="0" applyFont="1">
      <alignment vertical="top" wrapText="1"/>
    </xf>
    <xf numFmtId="14" fontId="18" fillId="0" borderId="16" xfId="0" applyNumberFormat="1" applyFont="1" applyBorder="1" applyAlignment="1"/>
    <xf numFmtId="14" fontId="18" fillId="0" borderId="16" xfId="0" applyNumberFormat="1" applyFont="1" applyBorder="1" applyAlignment="1">
      <alignment horizontal="right"/>
    </xf>
    <xf numFmtId="165" fontId="18" fillId="0" borderId="17" xfId="0" applyNumberFormat="1" applyFont="1" applyBorder="1" applyAlignment="1"/>
    <xf numFmtId="166" fontId="18" fillId="0" borderId="17" xfId="0" applyNumberFormat="1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1" fontId="10" fillId="0" borderId="16" xfId="0" applyNumberFormat="1" applyFont="1" applyBorder="1" applyAlignment="1">
      <alignment vertical="top"/>
    </xf>
    <xf numFmtId="0" fontId="10" fillId="0" borderId="17" xfId="0" applyFont="1" applyBorder="1" applyAlignment="1">
      <alignment vertical="top"/>
    </xf>
    <xf numFmtId="164" fontId="10" fillId="0" borderId="17" xfId="1" applyFont="1" applyBorder="1" applyAlignment="1">
      <alignment vertical="top"/>
    </xf>
    <xf numFmtId="14" fontId="1" fillId="0" borderId="18" xfId="0" applyNumberFormat="1" applyFont="1" applyBorder="1" applyAlignment="1"/>
    <xf numFmtId="165" fontId="1" fillId="0" borderId="18" xfId="0" applyNumberFormat="1" applyFont="1" applyBorder="1" applyAlignment="1"/>
    <xf numFmtId="1" fontId="1" fillId="0" borderId="18" xfId="0" applyNumberFormat="1" applyFont="1" applyBorder="1" applyAlignment="1"/>
    <xf numFmtId="0" fontId="13" fillId="7" borderId="0" xfId="0" applyFont="1" applyFill="1" applyAlignment="1">
      <alignment horizontal="center"/>
    </xf>
    <xf numFmtId="14" fontId="18" fillId="0" borderId="19" xfId="0" applyNumberFormat="1" applyFont="1" applyBorder="1" applyAlignment="1"/>
    <xf numFmtId="44" fontId="18" fillId="0" borderId="20" xfId="0" applyNumberFormat="1" applyFont="1" applyBorder="1" applyAlignment="1"/>
    <xf numFmtId="165" fontId="18" fillId="0" borderId="20" xfId="0" applyNumberFormat="1" applyFont="1" applyBorder="1" applyAlignment="1"/>
    <xf numFmtId="1" fontId="18" fillId="0" borderId="20" xfId="0" applyNumberFormat="1" applyFont="1" applyBorder="1" applyAlignment="1"/>
    <xf numFmtId="0" fontId="18" fillId="0" borderId="20" xfId="0" applyFont="1" applyBorder="1" applyAlignment="1"/>
    <xf numFmtId="1" fontId="18" fillId="0" borderId="21" xfId="0" applyNumberFormat="1" applyFont="1" applyBorder="1" applyAlignment="1"/>
    <xf numFmtId="0" fontId="18" fillId="0" borderId="21" xfId="0" applyFont="1" applyBorder="1" applyAlignment="1"/>
    <xf numFmtId="49" fontId="18" fillId="0" borderId="20" xfId="0" applyNumberFormat="1" applyFont="1" applyBorder="1" applyAlignment="1"/>
    <xf numFmtId="44" fontId="18" fillId="0" borderId="20" xfId="0" applyNumberFormat="1" applyFont="1" applyBorder="1" applyAlignment="1">
      <alignment horizontal="left"/>
    </xf>
    <xf numFmtId="14" fontId="18" fillId="0" borderId="22" xfId="0" applyNumberFormat="1" applyFont="1" applyBorder="1" applyAlignment="1"/>
    <xf numFmtId="44" fontId="18" fillId="0" borderId="23" xfId="0" applyNumberFormat="1" applyFont="1" applyBorder="1" applyAlignment="1"/>
    <xf numFmtId="165" fontId="18" fillId="0" borderId="23" xfId="0" applyNumberFormat="1" applyFont="1" applyBorder="1" applyAlignment="1"/>
    <xf numFmtId="1" fontId="18" fillId="0" borderId="23" xfId="0" applyNumberFormat="1" applyFont="1" applyBorder="1" applyAlignment="1"/>
    <xf numFmtId="1" fontId="18" fillId="0" borderId="24" xfId="0" applyNumberFormat="1" applyFont="1" applyBorder="1" applyAlignment="1"/>
    <xf numFmtId="14" fontId="23" fillId="0" borderId="0" xfId="283" applyNumberFormat="1" applyFont="1" applyFill="1" applyAlignment="1">
      <alignment horizontal="center"/>
    </xf>
    <xf numFmtId="0" fontId="24" fillId="0" borderId="0" xfId="283" applyFont="1" applyFill="1" applyAlignment="1">
      <alignment horizontal="center"/>
    </xf>
    <xf numFmtId="0" fontId="23" fillId="0" borderId="0" xfId="283" applyFont="1" applyFill="1" applyAlignment="1">
      <alignment horizontal="center"/>
    </xf>
    <xf numFmtId="164" fontId="23" fillId="0" borderId="0" xfId="1" applyFont="1" applyFill="1" applyAlignment="1">
      <alignment horizontal="center"/>
    </xf>
    <xf numFmtId="0" fontId="16" fillId="7" borderId="0" xfId="0" applyFont="1" applyFill="1" applyAlignment="1">
      <alignment horizontal="center"/>
    </xf>
    <xf numFmtId="14" fontId="17" fillId="0" borderId="16" xfId="0" applyNumberFormat="1" applyFont="1" applyFill="1" applyBorder="1" applyAlignment="1"/>
    <xf numFmtId="165" fontId="18" fillId="0" borderId="25" xfId="0" applyNumberFormat="1" applyFont="1" applyBorder="1" applyAlignment="1"/>
    <xf numFmtId="166" fontId="18" fillId="0" borderId="25" xfId="0" applyNumberFormat="1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1" fontId="18" fillId="0" borderId="25" xfId="0" applyNumberFormat="1" applyFont="1" applyBorder="1" applyAlignment="1">
      <alignment horizontal="center"/>
    </xf>
    <xf numFmtId="0" fontId="18" fillId="0" borderId="25" xfId="0" applyFont="1" applyBorder="1" applyAlignment="1">
      <alignment horizontal="center" wrapText="1"/>
    </xf>
    <xf numFmtId="165" fontId="17" fillId="0" borderId="25" xfId="0" applyNumberFormat="1" applyFont="1" applyFill="1" applyBorder="1" applyAlignment="1"/>
    <xf numFmtId="166" fontId="17" fillId="0" borderId="25" xfId="0" applyNumberFormat="1" applyFont="1" applyFill="1" applyBorder="1" applyAlignment="1">
      <alignment horizontal="center"/>
    </xf>
    <xf numFmtId="0" fontId="17" fillId="0" borderId="25" xfId="0" applyNumberFormat="1" applyFont="1" applyFill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14" fontId="17" fillId="0" borderId="26" xfId="0" applyNumberFormat="1" applyFont="1" applyBorder="1" applyAlignment="1"/>
    <xf numFmtId="0" fontId="17" fillId="0" borderId="25" xfId="0" applyFont="1" applyBorder="1" applyAlignment="1"/>
    <xf numFmtId="165" fontId="17" fillId="0" borderId="25" xfId="0" applyNumberFormat="1" applyFont="1" applyBorder="1" applyAlignment="1"/>
    <xf numFmtId="166" fontId="17" fillId="0" borderId="25" xfId="0" applyNumberFormat="1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14" fontId="1" fillId="0" borderId="26" xfId="0" applyNumberFormat="1" applyFont="1" applyBorder="1" applyAlignment="1"/>
    <xf numFmtId="165" fontId="1" fillId="0" borderId="25" xfId="0" applyNumberFormat="1" applyFont="1" applyBorder="1" applyAlignment="1"/>
    <xf numFmtId="166" fontId="1" fillId="0" borderId="25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165" fontId="1" fillId="0" borderId="25" xfId="0" applyNumberFormat="1" applyFont="1" applyBorder="1" applyAlignment="1">
      <alignment horizontal="center"/>
    </xf>
    <xf numFmtId="165" fontId="1" fillId="2" borderId="25" xfId="0" applyNumberFormat="1" applyFont="1" applyFill="1" applyBorder="1" applyAlignment="1"/>
    <xf numFmtId="1" fontId="1" fillId="0" borderId="25" xfId="0" applyNumberFormat="1" applyFont="1" applyBorder="1" applyAlignment="1">
      <alignment horizontal="center"/>
    </xf>
    <xf numFmtId="14" fontId="10" fillId="0" borderId="25" xfId="0" applyNumberFormat="1" applyFont="1" applyBorder="1" applyAlignment="1">
      <alignment vertical="top"/>
    </xf>
    <xf numFmtId="0" fontId="10" fillId="0" borderId="25" xfId="0" applyFont="1" applyBorder="1" applyAlignment="1">
      <alignment vertical="top"/>
    </xf>
    <xf numFmtId="164" fontId="10" fillId="0" borderId="25" xfId="1" applyFont="1" applyBorder="1" applyAlignment="1">
      <alignment vertical="top"/>
    </xf>
    <xf numFmtId="0" fontId="10" fillId="0" borderId="27" xfId="0" applyFont="1" applyBorder="1" applyAlignment="1">
      <alignment vertical="top"/>
    </xf>
    <xf numFmtId="0" fontId="10" fillId="0" borderId="28" xfId="0" applyFont="1" applyBorder="1" applyAlignment="1">
      <alignment vertical="top"/>
    </xf>
    <xf numFmtId="0" fontId="1" fillId="0" borderId="29" xfId="0" applyFont="1" applyBorder="1" applyAlignment="1"/>
    <xf numFmtId="14" fontId="1" fillId="0" borderId="30" xfId="0" applyNumberFormat="1" applyFont="1" applyBorder="1" applyAlignment="1"/>
    <xf numFmtId="44" fontId="1" fillId="0" borderId="30" xfId="0" applyNumberFormat="1" applyFont="1" applyBorder="1" applyAlignment="1"/>
    <xf numFmtId="165" fontId="1" fillId="0" borderId="30" xfId="0" applyNumberFormat="1" applyFont="1" applyBorder="1" applyAlignment="1"/>
    <xf numFmtId="1" fontId="1" fillId="0" borderId="30" xfId="0" applyNumberFormat="1" applyFont="1" applyBorder="1" applyAlignment="1"/>
    <xf numFmtId="0" fontId="1" fillId="0" borderId="30" xfId="0" applyFont="1" applyBorder="1" applyAlignment="1"/>
    <xf numFmtId="49" fontId="1" fillId="0" borderId="30" xfId="0" applyNumberFormat="1" applyFont="1" applyBorder="1" applyAlignment="1"/>
    <xf numFmtId="165" fontId="1" fillId="2" borderId="30" xfId="0" applyNumberFormat="1" applyFont="1" applyFill="1" applyBorder="1" applyAlignment="1"/>
    <xf numFmtId="1" fontId="1" fillId="0" borderId="29" xfId="0" applyNumberFormat="1" applyFont="1" applyBorder="1" applyAlignment="1"/>
    <xf numFmtId="44" fontId="1" fillId="0" borderId="30" xfId="0" applyNumberFormat="1" applyFont="1" applyBorder="1" applyAlignment="1">
      <alignment horizontal="left"/>
    </xf>
    <xf numFmtId="0" fontId="2" fillId="0" borderId="31" xfId="0" applyFont="1" applyBorder="1" applyAlignment="1"/>
    <xf numFmtId="1" fontId="1" fillId="0" borderId="32" xfId="0" applyNumberFormat="1" applyFont="1" applyBorder="1" applyAlignment="1"/>
    <xf numFmtId="0" fontId="8" fillId="7" borderId="0" xfId="0" applyFont="1" applyFill="1" applyAlignment="1">
      <alignment horizontal="center" vertical="top" wrapText="1"/>
    </xf>
    <xf numFmtId="0" fontId="11" fillId="5" borderId="0" xfId="283" applyFont="1" applyFill="1" applyAlignment="1">
      <alignment horizontal="center"/>
    </xf>
    <xf numFmtId="0" fontId="11" fillId="8" borderId="0" xfId="283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0" fontId="14" fillId="6" borderId="0" xfId="283" applyFont="1" applyFill="1" applyAlignment="1">
      <alignment horizontal="center"/>
    </xf>
    <xf numFmtId="0" fontId="11" fillId="6" borderId="0" xfId="283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3" fillId="0" borderId="0" xfId="0" applyFont="1" applyAlignment="1">
      <alignment vertical="top"/>
    </xf>
  </cellXfs>
  <cellStyles count="552">
    <cellStyle name="Accent1" xfId="283" builtinId="29"/>
    <cellStyle name="Currency" xfId="1" builtinId="4"/>
    <cellStyle name="Followed Hyperlink" xfId="253" builtinId="9" hidden="1"/>
    <cellStyle name="Followed Hyperlink" xfId="495" builtinId="9" hidden="1"/>
    <cellStyle name="Followed Hyperlink" xfId="89" builtinId="9" hidden="1"/>
    <cellStyle name="Followed Hyperlink" xfId="349" builtinId="9" hidden="1"/>
    <cellStyle name="Followed Hyperlink" xfId="473" builtinId="9" hidden="1"/>
    <cellStyle name="Followed Hyperlink" xfId="527" builtinId="9" hidden="1"/>
    <cellStyle name="Followed Hyperlink" xfId="75" builtinId="9" hidden="1"/>
    <cellStyle name="Followed Hyperlink" xfId="221" builtinId="9" hidden="1"/>
    <cellStyle name="Followed Hyperlink" xfId="477" builtinId="9" hidden="1"/>
    <cellStyle name="Followed Hyperlink" xfId="41" builtinId="9" hidden="1"/>
    <cellStyle name="Followed Hyperlink" xfId="155" builtinId="9" hidden="1"/>
    <cellStyle name="Followed Hyperlink" xfId="13" builtinId="9" hidden="1"/>
    <cellStyle name="Followed Hyperlink" xfId="29" builtinId="9" hidden="1"/>
    <cellStyle name="Followed Hyperlink" xfId="11" builtinId="9" hidden="1"/>
    <cellStyle name="Followed Hyperlink" xfId="203" builtinId="9" hidden="1"/>
    <cellStyle name="Followed Hyperlink" xfId="363" builtinId="9" hidden="1"/>
    <cellStyle name="Followed Hyperlink" xfId="303" builtinId="9" hidden="1"/>
    <cellStyle name="Followed Hyperlink" xfId="269" builtinId="9" hidden="1"/>
    <cellStyle name="Followed Hyperlink" xfId="297" builtinId="9" hidden="1"/>
    <cellStyle name="Followed Hyperlink" xfId="355" builtinId="9" hidden="1"/>
    <cellStyle name="Followed Hyperlink" xfId="521" builtinId="9" hidden="1"/>
    <cellStyle name="Followed Hyperlink" xfId="27" builtinId="9" hidden="1"/>
    <cellStyle name="Followed Hyperlink" xfId="17" builtinId="9" hidden="1"/>
    <cellStyle name="Followed Hyperlink" xfId="467" builtinId="9" hidden="1"/>
    <cellStyle name="Followed Hyperlink" xfId="151" builtinId="9" hidden="1"/>
    <cellStyle name="Followed Hyperlink" xfId="457" builtinId="9" hidden="1"/>
    <cellStyle name="Followed Hyperlink" xfId="159" builtinId="9" hidden="1"/>
    <cellStyle name="Followed Hyperlink" xfId="381" builtinId="9" hidden="1"/>
    <cellStyle name="Followed Hyperlink" xfId="369" builtinId="9" hidden="1"/>
    <cellStyle name="Followed Hyperlink" xfId="387" builtinId="9" hidden="1"/>
    <cellStyle name="Followed Hyperlink" xfId="459" builtinId="9" hidden="1"/>
    <cellStyle name="Followed Hyperlink" xfId="441" builtinId="9" hidden="1"/>
    <cellStyle name="Followed Hyperlink" xfId="79" builtinId="9" hidden="1"/>
    <cellStyle name="Followed Hyperlink" xfId="447" builtinId="9" hidden="1"/>
    <cellStyle name="Followed Hyperlink" xfId="529" builtinId="9" hidden="1"/>
    <cellStyle name="Followed Hyperlink" xfId="161" builtinId="9" hidden="1"/>
    <cellStyle name="Followed Hyperlink" xfId="397" builtinId="9" hidden="1"/>
    <cellStyle name="Followed Hyperlink" xfId="403" builtinId="9" hidden="1"/>
    <cellStyle name="Followed Hyperlink" xfId="201" builtinId="9" hidden="1"/>
    <cellStyle name="Followed Hyperlink" xfId="345" builtinId="9" hidden="1"/>
    <cellStyle name="Followed Hyperlink" xfId="55" builtinId="9" hidden="1"/>
    <cellStyle name="Followed Hyperlink" xfId="233" builtinId="9" hidden="1"/>
    <cellStyle name="Followed Hyperlink" xfId="281" builtinId="9" hidden="1"/>
    <cellStyle name="Followed Hyperlink" xfId="197" builtinId="9" hidden="1"/>
    <cellStyle name="Followed Hyperlink" xfId="315" builtinId="9" hidden="1"/>
    <cellStyle name="Followed Hyperlink" xfId="109" builtinId="9" hidden="1"/>
    <cellStyle name="Followed Hyperlink" xfId="171" builtinId="9" hidden="1"/>
    <cellStyle name="Followed Hyperlink" xfId="395" builtinId="9" hidden="1"/>
    <cellStyle name="Followed Hyperlink" xfId="507" builtinId="9" hidden="1"/>
    <cellStyle name="Followed Hyperlink" xfId="245" builtinId="9" hidden="1"/>
    <cellStyle name="Followed Hyperlink" xfId="501" builtinId="9" hidden="1"/>
    <cellStyle name="Followed Hyperlink" xfId="435" builtinId="9" hidden="1"/>
    <cellStyle name="Followed Hyperlink" xfId="325" builtinId="9" hidden="1"/>
    <cellStyle name="Followed Hyperlink" xfId="191" builtinId="9" hidden="1"/>
    <cellStyle name="Followed Hyperlink" xfId="469" builtinId="9" hidden="1"/>
    <cellStyle name="Followed Hyperlink" xfId="213" builtinId="9" hidden="1"/>
    <cellStyle name="Followed Hyperlink" xfId="267" builtinId="9" hidden="1"/>
    <cellStyle name="Followed Hyperlink" xfId="129" builtinId="9" hidden="1"/>
    <cellStyle name="Followed Hyperlink" xfId="275" builtinId="9" hidden="1"/>
    <cellStyle name="Followed Hyperlink" xfId="519" builtinId="9" hidden="1"/>
    <cellStyle name="Followed Hyperlink" xfId="493" builtinId="9" hidden="1"/>
    <cellStyle name="Followed Hyperlink" xfId="411" builtinId="9" hidden="1"/>
    <cellStyle name="Followed Hyperlink" xfId="295" builtinId="9" hidden="1"/>
    <cellStyle name="Followed Hyperlink" xfId="317" builtinId="9" hidden="1"/>
    <cellStyle name="Followed Hyperlink" xfId="271" builtinId="9" hidden="1"/>
    <cellStyle name="Followed Hyperlink" xfId="437" builtinId="9" hidden="1"/>
    <cellStyle name="Followed Hyperlink" xfId="423" builtinId="9" hidden="1"/>
    <cellStyle name="Followed Hyperlink" xfId="83" builtinId="9" hidden="1"/>
    <cellStyle name="Followed Hyperlink" xfId="225" builtinId="9" hidden="1"/>
    <cellStyle name="Followed Hyperlink" xfId="449" builtinId="9" hidden="1"/>
    <cellStyle name="Followed Hyperlink" xfId="389" builtinId="9" hidden="1"/>
    <cellStyle name="Followed Hyperlink" xfId="333" builtinId="9" hidden="1"/>
    <cellStyle name="Followed Hyperlink" xfId="3" builtinId="9" hidden="1"/>
    <cellStyle name="Followed Hyperlink" xfId="185" builtinId="9" hidden="1"/>
    <cellStyle name="Followed Hyperlink" xfId="279" builtinId="9" hidden="1"/>
    <cellStyle name="Followed Hyperlink" xfId="475" builtinId="9" hidden="1"/>
    <cellStyle name="Followed Hyperlink" xfId="421" builtinId="9" hidden="1"/>
    <cellStyle name="Followed Hyperlink" xfId="217" builtinId="9" hidden="1"/>
    <cellStyle name="Followed Hyperlink" xfId="235" builtinId="9" hidden="1"/>
    <cellStyle name="Followed Hyperlink" xfId="147" builtinId="9" hidden="1"/>
    <cellStyle name="Followed Hyperlink" xfId="141" builtinId="9" hidden="1"/>
    <cellStyle name="Followed Hyperlink" xfId="199" builtinId="9" hidden="1"/>
    <cellStyle name="Followed Hyperlink" xfId="57" builtinId="9" hidden="1"/>
    <cellStyle name="Followed Hyperlink" xfId="183" builtinId="9" hidden="1"/>
    <cellStyle name="Followed Hyperlink" xfId="35" builtinId="9" hidden="1"/>
    <cellStyle name="Followed Hyperlink" xfId="439" builtinId="9" hidden="1"/>
    <cellStyle name="Followed Hyperlink" xfId="91" builtinId="9" hidden="1"/>
    <cellStyle name="Followed Hyperlink" xfId="133" builtinId="9" hidden="1"/>
    <cellStyle name="Followed Hyperlink" xfId="343" builtinId="9" hidden="1"/>
    <cellStyle name="Followed Hyperlink" xfId="305" builtinId="9" hidden="1"/>
    <cellStyle name="Followed Hyperlink" xfId="451" builtinId="9" hidden="1"/>
    <cellStyle name="Followed Hyperlink" xfId="77" builtinId="9" hidden="1"/>
    <cellStyle name="Followed Hyperlink" xfId="241" builtinId="9" hidden="1"/>
    <cellStyle name="Followed Hyperlink" xfId="239" builtinId="9" hidden="1"/>
    <cellStyle name="Followed Hyperlink" xfId="313" builtinId="9" hidden="1"/>
    <cellStyle name="Followed Hyperlink" xfId="117" builtinId="9" hidden="1"/>
    <cellStyle name="Followed Hyperlink" xfId="329" builtinId="9" hidden="1"/>
    <cellStyle name="Followed Hyperlink" xfId="105" builtinId="9" hidden="1"/>
    <cellStyle name="Followed Hyperlink" xfId="307" builtinId="9" hidden="1"/>
    <cellStyle name="Followed Hyperlink" xfId="205" builtinId="9" hidden="1"/>
    <cellStyle name="Followed Hyperlink" xfId="219" builtinId="9" hidden="1"/>
    <cellStyle name="Followed Hyperlink" xfId="127" builtinId="9" hidden="1"/>
    <cellStyle name="Followed Hyperlink" xfId="51" builtinId="9" hidden="1"/>
    <cellStyle name="Followed Hyperlink" xfId="179" builtinId="9" hidden="1"/>
    <cellStyle name="Followed Hyperlink" xfId="249" builtinId="9" hidden="1"/>
    <cellStyle name="Followed Hyperlink" xfId="135" builtinId="9" hidden="1"/>
    <cellStyle name="Followed Hyperlink" xfId="263" builtinId="9" hidden="1"/>
    <cellStyle name="Followed Hyperlink" xfId="229" builtinId="9" hidden="1"/>
    <cellStyle name="Followed Hyperlink" xfId="391" builtinId="9" hidden="1"/>
    <cellStyle name="Followed Hyperlink" xfId="99" builtinId="9" hidden="1"/>
    <cellStyle name="Followed Hyperlink" xfId="375" builtinId="9" hidden="1"/>
    <cellStyle name="Followed Hyperlink" xfId="353" builtinId="9" hidden="1"/>
    <cellStyle name="Followed Hyperlink" xfId="371" builtinId="9" hidden="1"/>
    <cellStyle name="Followed Hyperlink" xfId="189" builtinId="9" hidden="1"/>
    <cellStyle name="Followed Hyperlink" xfId="335" builtinId="9" hidden="1"/>
    <cellStyle name="Followed Hyperlink" xfId="43" builtinId="9" hidden="1"/>
    <cellStyle name="Followed Hyperlink" xfId="405" builtinId="9" hidden="1"/>
    <cellStyle name="Followed Hyperlink" xfId="69" builtinId="9" hidden="1"/>
    <cellStyle name="Followed Hyperlink" xfId="7" builtinId="9" hidden="1"/>
    <cellStyle name="Followed Hyperlink" xfId="107" builtinId="9" hidden="1"/>
    <cellStyle name="Followed Hyperlink" xfId="309" builtinId="9" hidden="1"/>
    <cellStyle name="Followed Hyperlink" xfId="413" builtinId="9" hidden="1"/>
    <cellStyle name="Followed Hyperlink" xfId="511" builtinId="9" hidden="1"/>
    <cellStyle name="Followed Hyperlink" xfId="517" builtinId="9" hidden="1"/>
    <cellStyle name="Followed Hyperlink" xfId="509" builtinId="9" hidden="1"/>
    <cellStyle name="Followed Hyperlink" xfId="379" builtinId="9" hidden="1"/>
    <cellStyle name="Followed Hyperlink" xfId="523" builtinId="9" hidden="1"/>
    <cellStyle name="Followed Hyperlink" xfId="63" builtinId="9" hidden="1"/>
    <cellStyle name="Followed Hyperlink" xfId="61" builtinId="9" hidden="1"/>
    <cellStyle name="Followed Hyperlink" xfId="181" builtinId="9" hidden="1"/>
    <cellStyle name="Followed Hyperlink" xfId="15" builtinId="9" hidden="1"/>
    <cellStyle name="Followed Hyperlink" xfId="65" builtinId="9" hidden="1"/>
    <cellStyle name="Followed Hyperlink" xfId="485" builtinId="9" hidden="1"/>
    <cellStyle name="Followed Hyperlink" xfId="257" builtinId="9" hidden="1"/>
    <cellStyle name="Followed Hyperlink" xfId="461" builtinId="9" hidden="1"/>
    <cellStyle name="Followed Hyperlink" xfId="67" builtinId="9" hidden="1"/>
    <cellStyle name="Followed Hyperlink" xfId="153" builtinId="9" hidden="1"/>
    <cellStyle name="Followed Hyperlink" xfId="393" builtinId="9" hidden="1"/>
    <cellStyle name="Followed Hyperlink" xfId="143" builtinId="9" hidden="1"/>
    <cellStyle name="Followed Hyperlink" xfId="119" builtinId="9" hidden="1"/>
    <cellStyle name="Followed Hyperlink" xfId="525" builtinId="9" hidden="1"/>
    <cellStyle name="Followed Hyperlink" xfId="163" builtinId="9" hidden="1"/>
    <cellStyle name="Followed Hyperlink" xfId="33" builtinId="9" hidden="1"/>
    <cellStyle name="Followed Hyperlink" xfId="491" builtinId="9" hidden="1"/>
    <cellStyle name="Followed Hyperlink" xfId="463" builtinId="9" hidden="1"/>
    <cellStyle name="Followed Hyperlink" xfId="431" builtinId="9" hidden="1"/>
    <cellStyle name="Followed Hyperlink" xfId="145" builtinId="9" hidden="1"/>
    <cellStyle name="Followed Hyperlink" xfId="243" builtinId="9" hidden="1"/>
    <cellStyle name="Followed Hyperlink" xfId="251" builtinId="9" hidden="1"/>
    <cellStyle name="Followed Hyperlink" xfId="299" builtinId="9" hidden="1"/>
    <cellStyle name="Followed Hyperlink" xfId="211" builtinId="9" hidden="1"/>
    <cellStyle name="Followed Hyperlink" xfId="47" builtinId="9" hidden="1"/>
    <cellStyle name="Followed Hyperlink" xfId="339" builtinId="9" hidden="1"/>
    <cellStyle name="Followed Hyperlink" xfId="49" builtinId="9" hidden="1"/>
    <cellStyle name="Followed Hyperlink" xfId="9" builtinId="9" hidden="1"/>
    <cellStyle name="Followed Hyperlink" xfId="277" builtinId="9" hidden="1"/>
    <cellStyle name="Followed Hyperlink" xfId="443" builtinId="9" hidden="1"/>
    <cellStyle name="Followed Hyperlink" xfId="453" builtinId="9" hidden="1"/>
    <cellStyle name="Followed Hyperlink" xfId="23" builtinId="9" hidden="1"/>
    <cellStyle name="Followed Hyperlink" xfId="409" builtinId="9" hidden="1"/>
    <cellStyle name="Followed Hyperlink" xfId="195" builtinId="9" hidden="1"/>
    <cellStyle name="Followed Hyperlink" xfId="497" builtinId="9" hidden="1"/>
    <cellStyle name="Followed Hyperlink" xfId="21" builtinId="9" hidden="1"/>
    <cellStyle name="Followed Hyperlink" xfId="167" builtinId="9" hidden="1"/>
    <cellStyle name="Followed Hyperlink" xfId="289" builtinId="9" hidden="1"/>
    <cellStyle name="Followed Hyperlink" xfId="227" builtinId="9" hidden="1"/>
    <cellStyle name="Followed Hyperlink" xfId="321" builtinId="9" hidden="1"/>
    <cellStyle name="Followed Hyperlink" xfId="101" builtinId="9" hidden="1"/>
    <cellStyle name="Followed Hyperlink" xfId="513" builtinId="9" hidden="1"/>
    <cellStyle name="Followed Hyperlink" xfId="489" builtinId="9" hidden="1"/>
    <cellStyle name="Followed Hyperlink" xfId="341" builtinId="9" hidden="1"/>
    <cellStyle name="Followed Hyperlink" xfId="25" builtinId="9" hidden="1"/>
    <cellStyle name="Followed Hyperlink" xfId="351" builtinId="9" hidden="1"/>
    <cellStyle name="Followed Hyperlink" xfId="173" builtinId="9" hidden="1"/>
    <cellStyle name="Followed Hyperlink" xfId="361" builtinId="9" hidden="1"/>
    <cellStyle name="Followed Hyperlink" xfId="377" builtinId="9" hidden="1"/>
    <cellStyle name="Followed Hyperlink" xfId="81" builtinId="9" hidden="1"/>
    <cellStyle name="Followed Hyperlink" xfId="479" builtinId="9" hidden="1"/>
    <cellStyle name="Followed Hyperlink" xfId="215" builtinId="9" hidden="1"/>
    <cellStyle name="Followed Hyperlink" xfId="131" builtinId="9" hidden="1"/>
    <cellStyle name="Followed Hyperlink" xfId="547" builtinId="9" hidden="1"/>
    <cellStyle name="Followed Hyperlink" xfId="73" builtinId="9" hidden="1"/>
    <cellStyle name="Followed Hyperlink" xfId="401" builtinId="9" hidden="1"/>
    <cellStyle name="Followed Hyperlink" xfId="125" builtinId="9" hidden="1"/>
    <cellStyle name="Followed Hyperlink" xfId="455" builtinId="9" hidden="1"/>
    <cellStyle name="Followed Hyperlink" xfId="169" builtinId="9" hidden="1"/>
    <cellStyle name="Followed Hyperlink" xfId="465" builtinId="9" hidden="1"/>
    <cellStyle name="Followed Hyperlink" xfId="39" builtinId="9" hidden="1"/>
    <cellStyle name="Followed Hyperlink" xfId="399" builtinId="9" hidden="1"/>
    <cellStyle name="Followed Hyperlink" xfId="45" builtinId="9" hidden="1"/>
    <cellStyle name="Followed Hyperlink" xfId="291" builtinId="9" hidden="1"/>
    <cellStyle name="Followed Hyperlink" xfId="207" builtinId="9" hidden="1"/>
    <cellStyle name="Followed Hyperlink" xfId="209" builtinId="9" hidden="1"/>
    <cellStyle name="Followed Hyperlink" xfId="487" builtinId="9" hidden="1"/>
    <cellStyle name="Followed Hyperlink" xfId="111" builtinId="9" hidden="1"/>
    <cellStyle name="Followed Hyperlink" xfId="103" builtinId="9" hidden="1"/>
    <cellStyle name="Followed Hyperlink" xfId="255" builtinId="9" hidden="1"/>
    <cellStyle name="Followed Hyperlink" xfId="367" builtinId="9" hidden="1"/>
    <cellStyle name="Followed Hyperlink" xfId="419" builtinId="9" hidden="1"/>
    <cellStyle name="Followed Hyperlink" xfId="319" builtinId="9" hidden="1"/>
    <cellStyle name="Followed Hyperlink" xfId="87" builtinId="9" hidden="1"/>
    <cellStyle name="Followed Hyperlink" xfId="137" builtinId="9" hidden="1"/>
    <cellStyle name="Followed Hyperlink" xfId="95" builtinId="9" hidden="1"/>
    <cellStyle name="Followed Hyperlink" xfId="5" builtinId="9" hidden="1"/>
    <cellStyle name="Followed Hyperlink" xfId="503" builtinId="9" hidden="1"/>
    <cellStyle name="Followed Hyperlink" xfId="93" builtinId="9" hidden="1"/>
    <cellStyle name="Followed Hyperlink" xfId="237" builtinId="9" hidden="1"/>
    <cellStyle name="Followed Hyperlink" xfId="481" builtinId="9" hidden="1"/>
    <cellStyle name="Followed Hyperlink" xfId="157" builtinId="9" hidden="1"/>
    <cellStyle name="Followed Hyperlink" xfId="357" builtinId="9" hidden="1"/>
    <cellStyle name="Followed Hyperlink" xfId="365" builtinId="9" hidden="1"/>
    <cellStyle name="Followed Hyperlink" xfId="433" builtinId="9" hidden="1"/>
    <cellStyle name="Followed Hyperlink" xfId="193" builtinId="9" hidden="1"/>
    <cellStyle name="Followed Hyperlink" xfId="123" builtinId="9" hidden="1"/>
    <cellStyle name="Followed Hyperlink" xfId="543" builtinId="9" hidden="1"/>
    <cellStyle name="Followed Hyperlink" xfId="505" builtinId="9" hidden="1"/>
    <cellStyle name="Followed Hyperlink" xfId="445" builtinId="9" hidden="1"/>
    <cellStyle name="Followed Hyperlink" xfId="415" builtinId="9" hidden="1"/>
    <cellStyle name="Followed Hyperlink" xfId="549" builtinId="9" hidden="1"/>
    <cellStyle name="Followed Hyperlink" xfId="311" builtinId="9" hidden="1"/>
    <cellStyle name="Followed Hyperlink" xfId="499" builtinId="9" hidden="1"/>
    <cellStyle name="Followed Hyperlink" xfId="417" builtinId="9" hidden="1"/>
    <cellStyle name="Followed Hyperlink" xfId="327" builtinId="9" hidden="1"/>
    <cellStyle name="Followed Hyperlink" xfId="383" builtinId="9" hidden="1"/>
    <cellStyle name="Followed Hyperlink" xfId="223" builtinId="9" hidden="1"/>
    <cellStyle name="Followed Hyperlink" xfId="385" builtinId="9" hidden="1"/>
    <cellStyle name="Followed Hyperlink" xfId="115" builtinId="9" hidden="1"/>
    <cellStyle name="Followed Hyperlink" xfId="273" builtinId="9" hidden="1"/>
    <cellStyle name="Followed Hyperlink" xfId="113" builtinId="9" hidden="1"/>
    <cellStyle name="Followed Hyperlink" xfId="429" builtinId="9" hidden="1"/>
    <cellStyle name="Followed Hyperlink" xfId="287" builtinId="9" hidden="1"/>
    <cellStyle name="Followed Hyperlink" xfId="359" builtinId="9" hidden="1"/>
    <cellStyle name="Followed Hyperlink" xfId="175" builtinId="9" hidden="1"/>
    <cellStyle name="Followed Hyperlink" xfId="71" builtinId="9" hidden="1"/>
    <cellStyle name="Followed Hyperlink" xfId="165" builtinId="9" hidden="1"/>
    <cellStyle name="Followed Hyperlink" xfId="247" builtinId="9" hidden="1"/>
    <cellStyle name="Followed Hyperlink" xfId="531" builtinId="9" hidden="1"/>
    <cellStyle name="Followed Hyperlink" xfId="515" builtinId="9" hidden="1"/>
    <cellStyle name="Followed Hyperlink" xfId="551" builtinId="9" hidden="1"/>
    <cellStyle name="Followed Hyperlink" xfId="323" builtinId="9" hidden="1"/>
    <cellStyle name="Followed Hyperlink" xfId="53" builtinId="9" hidden="1"/>
    <cellStyle name="Followed Hyperlink" xfId="541" builtinId="9" hidden="1"/>
    <cellStyle name="Followed Hyperlink" xfId="483" builtinId="9" hidden="1"/>
    <cellStyle name="Followed Hyperlink" xfId="545" builtinId="9" hidden="1"/>
    <cellStyle name="Followed Hyperlink" xfId="407" builtinId="9" hidden="1"/>
    <cellStyle name="Followed Hyperlink" xfId="85" builtinId="9" hidden="1"/>
    <cellStyle name="Followed Hyperlink" xfId="59" builtinId="9" hidden="1"/>
    <cellStyle name="Followed Hyperlink" xfId="535" builtinId="9" hidden="1"/>
    <cellStyle name="Followed Hyperlink" xfId="37" builtinId="9" hidden="1"/>
    <cellStyle name="Followed Hyperlink" xfId="187" builtinId="9" hidden="1"/>
    <cellStyle name="Followed Hyperlink" xfId="259" builtinId="9" hidden="1"/>
    <cellStyle name="Followed Hyperlink" xfId="261" builtinId="9" hidden="1"/>
    <cellStyle name="Followed Hyperlink" xfId="539" builtinId="9" hidden="1"/>
    <cellStyle name="Followed Hyperlink" xfId="293" builtinId="9" hidden="1"/>
    <cellStyle name="Followed Hyperlink" xfId="331" builtinId="9" hidden="1"/>
    <cellStyle name="Followed Hyperlink" xfId="337" builtinId="9" hidden="1"/>
    <cellStyle name="Followed Hyperlink" xfId="139" builtinId="9" hidden="1"/>
    <cellStyle name="Followed Hyperlink" xfId="301" builtinId="9" hidden="1"/>
    <cellStyle name="Followed Hyperlink" xfId="177" builtinId="9" hidden="1"/>
    <cellStyle name="Followed Hyperlink" xfId="427" builtinId="9" hidden="1"/>
    <cellStyle name="Followed Hyperlink" xfId="537" builtinId="9" hidden="1"/>
    <cellStyle name="Followed Hyperlink" xfId="373" builtinId="9" hidden="1"/>
    <cellStyle name="Followed Hyperlink" xfId="149" builtinId="9" hidden="1"/>
    <cellStyle name="Followed Hyperlink" xfId="533" builtinId="9" hidden="1"/>
    <cellStyle name="Followed Hyperlink" xfId="285" builtinId="9" hidden="1"/>
    <cellStyle name="Followed Hyperlink" xfId="97" builtinId="9" hidden="1"/>
    <cellStyle name="Followed Hyperlink" xfId="19" builtinId="9" hidden="1"/>
    <cellStyle name="Followed Hyperlink" xfId="31" builtinId="9" hidden="1"/>
    <cellStyle name="Followed Hyperlink" xfId="231" builtinId="9" hidden="1"/>
    <cellStyle name="Followed Hyperlink" xfId="471" builtinId="9" hidden="1"/>
    <cellStyle name="Followed Hyperlink" xfId="265" builtinId="9" hidden="1"/>
    <cellStyle name="Followed Hyperlink" xfId="347" builtinId="9" hidden="1"/>
    <cellStyle name="Followed Hyperlink" xfId="121" builtinId="9" hidden="1"/>
    <cellStyle name="Followed Hyperlink" xfId="425" builtinId="9" hidden="1"/>
    <cellStyle name="Good" xfId="282" builtinId="26"/>
    <cellStyle name="Hyperlink" xfId="404" builtinId="8" hidden="1"/>
    <cellStyle name="Hyperlink" xfId="280" builtinId="8" hidden="1"/>
    <cellStyle name="Hyperlink" xfId="520" builtinId="8" hidden="1"/>
    <cellStyle name="Hyperlink" xfId="202" builtinId="8" hidden="1"/>
    <cellStyle name="Hyperlink" xfId="196" builtinId="8" hidden="1"/>
    <cellStyle name="Hyperlink" xfId="28" builtinId="8" hidden="1"/>
    <cellStyle name="Hyperlink" xfId="252" builtinId="8" hidden="1"/>
    <cellStyle name="Hyperlink" xfId="86" builtinId="8" hidden="1"/>
    <cellStyle name="Hyperlink" xfId="316" builtinId="8" hidden="1"/>
    <cellStyle name="Hyperlink" xfId="36" builtinId="8" hidden="1"/>
    <cellStyle name="Hyperlink" xfId="254" builtinId="8" hidden="1"/>
    <cellStyle name="Hyperlink" xfId="134" builtinId="8" hidden="1"/>
    <cellStyle name="Hyperlink" xfId="84" builtinId="8" hidden="1"/>
    <cellStyle name="Hyperlink" xfId="368" builtinId="8" hidden="1"/>
    <cellStyle name="Hyperlink" xfId="2" builtinId="8" hidden="1"/>
    <cellStyle name="Hyperlink" xfId="318" builtinId="8" hidden="1"/>
    <cellStyle name="Hyperlink" xfId="406" builtinId="8" hidden="1"/>
    <cellStyle name="Hyperlink" xfId="298" builtinId="8" hidden="1"/>
    <cellStyle name="Hyperlink" xfId="464" builtinId="8" hidden="1"/>
    <cellStyle name="Hyperlink" xfId="118" builtinId="8" hidden="1"/>
    <cellStyle name="Hyperlink" xfId="24" builtinId="8" hidden="1"/>
    <cellStyle name="Hyperlink" xfId="380" builtinId="8" hidden="1"/>
    <cellStyle name="Hyperlink" xfId="78" builtinId="8" hidden="1"/>
    <cellStyle name="Hyperlink" xfId="66" builtinId="8" hidden="1"/>
    <cellStyle name="Hyperlink" xfId="458" builtinId="8" hidden="1"/>
    <cellStyle name="Hyperlink" xfId="16" builtinId="8" hidden="1"/>
    <cellStyle name="Hyperlink" xfId="292" builtinId="8" hidden="1"/>
    <cellStyle name="Hyperlink" xfId="266" builtinId="8" hidden="1"/>
    <cellStyle name="Hyperlink" xfId="430" builtinId="8" hidden="1"/>
    <cellStyle name="Hyperlink" xfId="12" builtinId="8" hidden="1"/>
    <cellStyle name="Hyperlink" xfId="56" builtinId="8" hidden="1"/>
    <cellStyle name="Hyperlink" xfId="516" builtinId="8" hidden="1"/>
    <cellStyle name="Hyperlink" xfId="496" builtinId="8" hidden="1"/>
    <cellStyle name="Hyperlink" xfId="434" builtinId="8" hidden="1"/>
    <cellStyle name="Hyperlink" xfId="72" builtinId="8" hidden="1"/>
    <cellStyle name="Hyperlink" xfId="184" builtinId="8" hidden="1"/>
    <cellStyle name="Hyperlink" xfId="150" builtinId="8" hidden="1"/>
    <cellStyle name="Hyperlink" xfId="54" builtinId="8" hidden="1"/>
    <cellStyle name="Hyperlink" xfId="362" builtinId="8" hidden="1"/>
    <cellStyle name="Hyperlink" xfId="540" builtinId="8" hidden="1"/>
    <cellStyle name="Hyperlink" xfId="420" builtinId="8" hidden="1"/>
    <cellStyle name="Hyperlink" xfId="284" builtinId="8" hidden="1"/>
    <cellStyle name="Hyperlink" xfId="126" builtinId="8" hidden="1"/>
    <cellStyle name="Hyperlink" xfId="108" builtinId="8" hidden="1"/>
    <cellStyle name="Hyperlink" xfId="506" builtinId="8" hidden="1"/>
    <cellStyle name="Hyperlink" xfId="70" builtinId="8" hidden="1"/>
    <cellStyle name="Hyperlink" xfId="52" builtinId="8" hidden="1"/>
    <cellStyle name="Hyperlink" xfId="248" builtinId="8" hidden="1"/>
    <cellStyle name="Hyperlink" xfId="288" builtinId="8" hidden="1"/>
    <cellStyle name="Hyperlink" xfId="226" builtinId="8" hidden="1"/>
    <cellStyle name="Hyperlink" xfId="210" builtinId="8" hidden="1"/>
    <cellStyle name="Hyperlink" xfId="38" builtinId="8" hidden="1"/>
    <cellStyle name="Hyperlink" xfId="164" builtinId="8" hidden="1"/>
    <cellStyle name="Hyperlink" xfId="250" builtinId="8" hidden="1"/>
    <cellStyle name="Hyperlink" xfId="290" builtinId="8" hidden="1"/>
    <cellStyle name="Hyperlink" xfId="198" builtinId="8" hidden="1"/>
    <cellStyle name="Hyperlink" xfId="510" builtinId="8" hidden="1"/>
    <cellStyle name="Hyperlink" xfId="176" builtinId="8" hidden="1"/>
    <cellStyle name="Hyperlink" xfId="212" builtinId="8" hidden="1"/>
    <cellStyle name="Hyperlink" xfId="162" builtinId="8" hidden="1"/>
    <cellStyle name="Hyperlink" xfId="258" builtinId="8" hidden="1"/>
    <cellStyle name="Hyperlink" xfId="58" builtinId="8" hidden="1"/>
    <cellStyle name="Hyperlink" xfId="114" builtinId="8" hidden="1"/>
    <cellStyle name="Hyperlink" xfId="462" builtinId="8" hidden="1"/>
    <cellStyle name="Hyperlink" xfId="296" builtinId="8" hidden="1"/>
    <cellStyle name="Hyperlink" xfId="334" builtinId="8" hidden="1"/>
    <cellStyle name="Hyperlink" xfId="154" builtinId="8" hidden="1"/>
    <cellStyle name="Hyperlink" xfId="256" builtinId="8" hidden="1"/>
    <cellStyle name="Hyperlink" xfId="538" builtinId="8" hidden="1"/>
    <cellStyle name="Hyperlink" xfId="224" builtinId="8" hidden="1"/>
    <cellStyle name="Hyperlink" xfId="438" builtinId="8" hidden="1"/>
    <cellStyle name="Hyperlink" xfId="488" builtinId="8" hidden="1"/>
    <cellStyle name="Hyperlink" xfId="344" builtinId="8" hidden="1"/>
    <cellStyle name="Hyperlink" xfId="42" builtinId="8" hidden="1"/>
    <cellStyle name="Hyperlink" xfId="148" builtinId="8" hidden="1"/>
    <cellStyle name="Hyperlink" xfId="474" builtinId="8" hidden="1"/>
    <cellStyle name="Hyperlink" xfId="30" builtinId="8" hidden="1"/>
    <cellStyle name="Hyperlink" xfId="300" builtinId="8" hidden="1"/>
    <cellStyle name="Hyperlink" xfId="20" builtinId="8" hidden="1"/>
    <cellStyle name="Hyperlink" xfId="330" builtinId="8" hidden="1"/>
    <cellStyle name="Hyperlink" xfId="242" builtinId="8" hidden="1"/>
    <cellStyle name="Hyperlink" xfId="532" builtinId="8" hidden="1"/>
    <cellStyle name="Hyperlink" xfId="142" builtinId="8" hidden="1"/>
    <cellStyle name="Hyperlink" xfId="90" builtinId="8" hidden="1"/>
    <cellStyle name="Hyperlink" xfId="408" builtinId="8" hidden="1"/>
    <cellStyle name="Hyperlink" xfId="444" builtinId="8" hidden="1"/>
    <cellStyle name="Hyperlink" xfId="396" builtinId="8" hidden="1"/>
    <cellStyle name="Hyperlink" xfId="40" builtinId="8" hidden="1"/>
    <cellStyle name="Hyperlink" xfId="190" builtinId="8" hidden="1"/>
    <cellStyle name="Hyperlink" xfId="528" builtinId="8" hidden="1"/>
    <cellStyle name="Hyperlink" xfId="388" builtinId="8" hidden="1"/>
    <cellStyle name="Hyperlink" xfId="534" builtinId="8" hidden="1"/>
    <cellStyle name="Hyperlink" xfId="246" builtinId="8" hidden="1"/>
    <cellStyle name="Hyperlink" xfId="480" builtinId="8" hidden="1"/>
    <cellStyle name="Hyperlink" xfId="124" builtinId="8" hidden="1"/>
    <cellStyle name="Hyperlink" xfId="376" builtinId="8" hidden="1"/>
    <cellStyle name="Hyperlink" xfId="26" builtinId="8" hidden="1"/>
    <cellStyle name="Hyperlink" xfId="428" builtinId="8" hidden="1"/>
    <cellStyle name="Hyperlink" xfId="482" builtinId="8" hidden="1"/>
    <cellStyle name="Hyperlink" xfId="220" builtinId="8" hidden="1"/>
    <cellStyle name="Hyperlink" xfId="410" builtinId="8" hidden="1"/>
    <cellStyle name="Hyperlink" xfId="240" builtinId="8" hidden="1"/>
    <cellStyle name="Hyperlink" xfId="338" builtinId="8" hidden="1"/>
    <cellStyle name="Hyperlink" xfId="328" builtinId="8" hidden="1"/>
    <cellStyle name="Hyperlink" xfId="180" builtinId="8" hidden="1"/>
    <cellStyle name="Hyperlink" xfId="130" builtinId="8" hidden="1"/>
    <cellStyle name="Hyperlink" xfId="18" builtinId="8" hidden="1"/>
    <cellStyle name="Hyperlink" xfId="208" builtinId="8" hidden="1"/>
    <cellStyle name="Hyperlink" xfId="454" builtinId="8" hidden="1"/>
    <cellStyle name="Hyperlink" xfId="476" builtinId="8" hidden="1"/>
    <cellStyle name="Hyperlink" xfId="218" builtinId="8" hidden="1"/>
    <cellStyle name="Hyperlink" xfId="364" builtinId="8" hidden="1"/>
    <cellStyle name="Hyperlink" xfId="526" builtinId="8" hidden="1"/>
    <cellStyle name="Hyperlink" xfId="514" builtinId="8" hidden="1"/>
    <cellStyle name="Hyperlink" xfId="168" builtinId="8" hidden="1"/>
    <cellStyle name="Hyperlink" xfId="320" builtinId="8" hidden="1"/>
    <cellStyle name="Hyperlink" xfId="500" builtinId="8" hidden="1"/>
    <cellStyle name="Hyperlink" xfId="394" builtinId="8" hidden="1"/>
    <cellStyle name="Hyperlink" xfId="486" builtinId="8" hidden="1"/>
    <cellStyle name="Hyperlink" xfId="530" builtinId="8" hidden="1"/>
    <cellStyle name="Hyperlink" xfId="286" builtinId="8" hidden="1"/>
    <cellStyle name="Hyperlink" xfId="228" builtinId="8" hidden="1"/>
    <cellStyle name="Hyperlink" xfId="498" builtinId="8" hidden="1"/>
    <cellStyle name="Hyperlink" xfId="546" builtinId="8" hidden="1"/>
    <cellStyle name="Hyperlink" xfId="312" builtinId="8" hidden="1"/>
    <cellStyle name="Hyperlink" xfId="128" builtinId="8" hidden="1"/>
    <cellStyle name="Hyperlink" xfId="104" builtinId="8" hidden="1"/>
    <cellStyle name="Hyperlink" xfId="392" builtinId="8" hidden="1"/>
    <cellStyle name="Hyperlink" xfId="98" builtinId="8" hidden="1"/>
    <cellStyle name="Hyperlink" xfId="536" builtinId="8" hidden="1"/>
    <cellStyle name="Hyperlink" xfId="326" builtinId="8" hidden="1"/>
    <cellStyle name="Hyperlink" xfId="524" builtinId="8" hidden="1"/>
    <cellStyle name="Hyperlink" xfId="112" builtinId="8" hidden="1"/>
    <cellStyle name="Hyperlink" xfId="550" builtinId="8" hidden="1"/>
    <cellStyle name="Hyperlink" xfId="222" builtinId="8" hidden="1"/>
    <cellStyle name="Hyperlink" xfId="412" builtinId="8" hidden="1"/>
    <cellStyle name="Hyperlink" xfId="200" builtinId="8" hidden="1"/>
    <cellStyle name="Hyperlink" xfId="472" builtinId="8" hidden="1"/>
    <cellStyle name="Hyperlink" xfId="512" builtinId="8" hidden="1"/>
    <cellStyle name="Hyperlink" xfId="416" builtinId="8" hidden="1"/>
    <cellStyle name="Hyperlink" xfId="348" builtinId="8" hidden="1"/>
    <cellStyle name="Hyperlink" xfId="146" builtinId="8" hidden="1"/>
    <cellStyle name="Hyperlink" xfId="160" builtinId="8" hidden="1"/>
    <cellStyle name="Hyperlink" xfId="382" builtinId="8" hidden="1"/>
    <cellStyle name="Hyperlink" xfId="418" builtinId="8" hidden="1"/>
    <cellStyle name="Hyperlink" xfId="274" builtinId="8" hidden="1"/>
    <cellStyle name="Hyperlink" xfId="136" builtinId="8" hidden="1"/>
    <cellStyle name="Hyperlink" xfId="96" builtinId="8" hidden="1"/>
    <cellStyle name="Hyperlink" xfId="64" builtinId="8" hidden="1"/>
    <cellStyle name="Hyperlink" xfId="450" builtinId="8" hidden="1"/>
    <cellStyle name="Hyperlink" xfId="522" builtinId="8" hidden="1"/>
    <cellStyle name="Hyperlink" xfId="306" builtinId="8" hidden="1"/>
    <cellStyle name="Hyperlink" xfId="308" builtinId="8" hidden="1"/>
    <cellStyle name="Hyperlink" xfId="340" builtinId="8" hidden="1"/>
    <cellStyle name="Hyperlink" xfId="446" builtinId="8" hidden="1"/>
    <cellStyle name="Hyperlink" xfId="50" builtinId="8" hidden="1"/>
    <cellStyle name="Hyperlink" xfId="92" builtinId="8" hidden="1"/>
    <cellStyle name="Hyperlink" xfId="264" builtinId="8" hidden="1"/>
    <cellStyle name="Hyperlink" xfId="132" builtinId="8" hidden="1"/>
    <cellStyle name="Hyperlink" xfId="448" builtinId="8" hidden="1"/>
    <cellStyle name="Hyperlink" xfId="490" builtinId="8" hidden="1"/>
    <cellStyle name="Hyperlink" xfId="94" builtinId="8" hidden="1"/>
    <cellStyle name="Hyperlink" xfId="358" builtinId="8" hidden="1"/>
    <cellStyle name="Hyperlink" xfId="178" builtinId="8" hidden="1"/>
    <cellStyle name="Hyperlink" xfId="332" builtinId="8" hidden="1"/>
    <cellStyle name="Hyperlink" xfId="170" builtinId="8" hidden="1"/>
    <cellStyle name="Hyperlink" xfId="140" builtinId="8" hidden="1"/>
    <cellStyle name="Hyperlink" xfId="442" builtinId="8" hidden="1"/>
    <cellStyle name="Hyperlink" xfId="432" builtinId="8" hidden="1"/>
    <cellStyle name="Hyperlink" xfId="342" builtinId="8" hidden="1"/>
    <cellStyle name="Hyperlink" xfId="6" builtinId="8" hidden="1"/>
    <cellStyle name="Hyperlink" xfId="346" builtinId="8" hidden="1"/>
    <cellStyle name="Hyperlink" xfId="452" builtinId="8" hidden="1"/>
    <cellStyle name="Hyperlink" xfId="324" builtinId="8" hidden="1"/>
    <cellStyle name="Hyperlink" xfId="352" builtinId="8" hidden="1"/>
    <cellStyle name="Hyperlink" xfId="354" builtinId="8" hidden="1"/>
    <cellStyle name="Hyperlink" xfId="424" builtinId="8" hidden="1"/>
    <cellStyle name="Hyperlink" xfId="504" builtinId="8" hidden="1"/>
    <cellStyle name="Hyperlink" xfId="360" builtinId="8" hidden="1"/>
    <cellStyle name="Hyperlink" xfId="238" builtinId="8" hidden="1"/>
    <cellStyle name="Hyperlink" xfId="206" builtinId="8" hidden="1"/>
    <cellStyle name="Hyperlink" xfId="542" builtinId="8" hidden="1"/>
    <cellStyle name="Hyperlink" xfId="34" builtinId="8" hidden="1"/>
    <cellStyle name="Hyperlink" xfId="370" builtinId="8" hidden="1"/>
    <cellStyle name="Hyperlink" xfId="372" builtinId="8" hidden="1"/>
    <cellStyle name="Hyperlink" xfId="374" builtinId="8" hidden="1"/>
    <cellStyle name="Hyperlink" xfId="10" builtinId="8" hidden="1"/>
    <cellStyle name="Hyperlink" xfId="322" builtinId="8" hidden="1"/>
    <cellStyle name="Hyperlink" xfId="4" builtinId="8" hidden="1"/>
    <cellStyle name="Hyperlink" xfId="400" builtinId="8" hidden="1"/>
    <cellStyle name="Hyperlink" xfId="468" builtinId="8" hidden="1"/>
    <cellStyle name="Hyperlink" xfId="192" builtinId="8" hidden="1"/>
    <cellStyle name="Hyperlink" xfId="414" builtinId="8" hidden="1"/>
    <cellStyle name="Hyperlink" xfId="172" builtinId="8" hidden="1"/>
    <cellStyle name="Hyperlink" xfId="310" builtinId="8" hidden="1"/>
    <cellStyle name="Hyperlink" xfId="244" builtinId="8" hidden="1"/>
    <cellStyle name="Hyperlink" xfId="436" builtinId="8" hidden="1"/>
    <cellStyle name="Hyperlink" xfId="260" builtinId="8" hidden="1"/>
    <cellStyle name="Hyperlink" xfId="484" builtinId="8" hidden="1"/>
    <cellStyle name="Hyperlink" xfId="76" builtinId="8" hidden="1"/>
    <cellStyle name="Hyperlink" xfId="100" builtinId="8" hidden="1"/>
    <cellStyle name="Hyperlink" xfId="518" builtinId="8" hidden="1"/>
    <cellStyle name="Hyperlink" xfId="268" builtinId="8" hidden="1"/>
    <cellStyle name="Hyperlink" xfId="470" builtinId="8" hidden="1"/>
    <cellStyle name="Hyperlink" xfId="194" builtinId="8" hidden="1"/>
    <cellStyle name="Hyperlink" xfId="294" builtinId="8" hidden="1"/>
    <cellStyle name="Hyperlink" xfId="262" builtinId="8" hidden="1"/>
    <cellStyle name="Hyperlink" xfId="384" builtinId="8" hidden="1"/>
    <cellStyle name="Hyperlink" xfId="508" builtinId="8" hidden="1"/>
    <cellStyle name="Hyperlink" xfId="32" builtinId="8" hidden="1"/>
    <cellStyle name="Hyperlink" xfId="68" builtinId="8" hidden="1"/>
    <cellStyle name="Hyperlink" xfId="236" builtinId="8" hidden="1"/>
    <cellStyle name="Hyperlink" xfId="216" builtinId="8" hidden="1"/>
    <cellStyle name="Hyperlink" xfId="120" builtinId="8" hidden="1"/>
    <cellStyle name="Hyperlink" xfId="302" builtinId="8" hidden="1"/>
    <cellStyle name="Hyperlink" xfId="456" builtinId="8" hidden="1"/>
    <cellStyle name="Hyperlink" xfId="88" builtinId="8" hidden="1"/>
    <cellStyle name="Hyperlink" xfId="174" builtinId="8" hidden="1"/>
    <cellStyle name="Hyperlink" xfId="460" builtinId="8" hidden="1"/>
    <cellStyle name="Hyperlink" xfId="22" builtinId="8" hidden="1"/>
    <cellStyle name="Hyperlink" xfId="390" builtinId="8" hidden="1"/>
    <cellStyle name="Hyperlink" xfId="314" builtinId="8" hidden="1"/>
    <cellStyle name="Hyperlink" xfId="46" builtinId="8" hidden="1"/>
    <cellStyle name="Hyperlink" xfId="80" builtinId="8" hidden="1"/>
    <cellStyle name="Hyperlink" xfId="62" builtinId="8" hidden="1"/>
    <cellStyle name="Hyperlink" xfId="276" builtinId="8" hidden="1"/>
    <cellStyle name="Hyperlink" xfId="230" builtinId="8" hidden="1"/>
    <cellStyle name="Hyperlink" xfId="502" builtinId="8" hidden="1"/>
    <cellStyle name="Hyperlink" xfId="106" builtinId="8" hidden="1"/>
    <cellStyle name="Hyperlink" xfId="544" builtinId="8" hidden="1"/>
    <cellStyle name="Hyperlink" xfId="214" builtinId="8" hidden="1"/>
    <cellStyle name="Hyperlink" xfId="60" builtinId="8" hidden="1"/>
    <cellStyle name="Hyperlink" xfId="398" builtinId="8" hidden="1"/>
    <cellStyle name="Hyperlink" xfId="44" builtinId="8" hidden="1"/>
    <cellStyle name="Hyperlink" xfId="156" builtinId="8" hidden="1"/>
    <cellStyle name="Hyperlink" xfId="48" builtinId="8" hidden="1"/>
    <cellStyle name="Hyperlink" xfId="356" builtinId="8" hidden="1"/>
    <cellStyle name="Hyperlink" xfId="144" builtinId="8" hidden="1"/>
    <cellStyle name="Hyperlink" xfId="378" builtinId="8" hidden="1"/>
    <cellStyle name="Hyperlink" xfId="402" builtinId="8" hidden="1"/>
    <cellStyle name="Hyperlink" xfId="270" builtinId="8" hidden="1"/>
    <cellStyle name="Hyperlink" xfId="14" builtinId="8" hidden="1"/>
    <cellStyle name="Hyperlink" xfId="158" builtinId="8" hidden="1"/>
    <cellStyle name="Hyperlink" xfId="422" builtinId="8" hidden="1"/>
    <cellStyle name="Hyperlink" xfId="492" builtinId="8" hidden="1"/>
    <cellStyle name="Hyperlink" xfId="494" builtinId="8" hidden="1"/>
    <cellStyle name="Hyperlink" xfId="350" builtinId="8" hidden="1"/>
    <cellStyle name="Hyperlink" xfId="204" builtinId="8" hidden="1"/>
    <cellStyle name="Hyperlink" xfId="102" builtinId="8" hidden="1"/>
    <cellStyle name="Hyperlink" xfId="138" builtinId="8" hidden="1"/>
    <cellStyle name="Hyperlink" xfId="152" builtinId="8" hidden="1"/>
    <cellStyle name="Hyperlink" xfId="466" builtinId="8" hidden="1"/>
    <cellStyle name="Hyperlink" xfId="182" builtinId="8" hidden="1"/>
    <cellStyle name="Hyperlink" xfId="82" builtinId="8" hidden="1"/>
    <cellStyle name="Hyperlink" xfId="386" builtinId="8" hidden="1"/>
    <cellStyle name="Hyperlink" xfId="188" builtinId="8" hidden="1"/>
    <cellStyle name="Hyperlink" xfId="478" builtinId="8" hidden="1"/>
    <cellStyle name="Hyperlink" xfId="304" builtinId="8" hidden="1"/>
    <cellStyle name="Hyperlink" xfId="234" builtinId="8" hidden="1"/>
    <cellStyle name="Hyperlink" xfId="232" builtinId="8" hidden="1"/>
    <cellStyle name="Hyperlink" xfId="110" builtinId="8" hidden="1"/>
    <cellStyle name="Hyperlink" xfId="74" builtinId="8" hidden="1"/>
    <cellStyle name="Hyperlink" xfId="122" builtinId="8" hidden="1"/>
    <cellStyle name="Hyperlink" xfId="8" builtinId="8" hidden="1"/>
    <cellStyle name="Hyperlink" xfId="440" builtinId="8" hidden="1"/>
    <cellStyle name="Hyperlink" xfId="366" builtinId="8" hidden="1"/>
    <cellStyle name="Hyperlink" xfId="272" builtinId="8" hidden="1"/>
    <cellStyle name="Hyperlink" xfId="186" builtinId="8" hidden="1"/>
    <cellStyle name="Hyperlink" xfId="278" builtinId="8" hidden="1"/>
    <cellStyle name="Hyperlink" xfId="336" builtinId="8" hidden="1"/>
    <cellStyle name="Hyperlink" xfId="116" builtinId="8" hidden="1"/>
    <cellStyle name="Hyperlink" xfId="426" builtinId="8" hidden="1"/>
    <cellStyle name="Hyperlink" xfId="548" builtinId="8" hidden="1"/>
    <cellStyle name="Hyperlink" xfId="166" builtinId="8" hidden="1"/>
    <cellStyle name="Normal" xfId="0" builtinId="0"/>
  </cellStyles>
  <dxfs count="7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8" tint="0.79998168889431442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&quot; &quot;&quot;$&quot;* #,##0.00&quot; &quot;;&quot; &quot;&quot;$&quot;* \(#,##0.00\);&quot; &quot;&quot;$&quot;* &quot;-&quot;??&quot; 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&quot; &quot;&quot;$&quot;* #,##0.00&quot; &quot;;&quot; &quot;&quot;$&quot;* \(#,##0.00\);&quot; &quot;&quot;$&quot;* &quot;-&quot;??&quot; 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&quot; &quot;&quot;$&quot;* #,##0.00&quot; &quot;;&quot; &quot;&quot;$&quot;* \(#,##0.00\);&quot; &quot;&quot;$&quot;* &quot;-&quot;??&quot; 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medium">
          <color auto="1"/>
        </left>
        <top style="medium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&quot; &quot;&quot;$&quot;* #,##0.00&quot; &quot;;&quot; &quot;&quot;$&quot;* \(#,##0.00\);&quot; &quot;&quot;$&quot;* &quot;-&quot;??&quot; 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19" formatCode="m/d/yyyy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indexed="8"/>
        <name val="Calibri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indexed="8"/>
        <name val="Calibri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indexed="8"/>
        <name val="Calibri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indexed="8"/>
        <name val="Calibri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80C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ceipts" displayName="Receipts" ref="A16:C25" totalsRowShown="0" headerRowDxfId="70" dataDxfId="69" tableBorderDxfId="68">
  <autoFilter ref="A16:C25" xr:uid="{00000000-0009-0000-0100-000001000000}"/>
  <tableColumns count="3">
    <tableColumn id="1" xr3:uid="{00000000-0010-0000-0000-000001000000}" name="Description" dataDxfId="67"/>
    <tableColumn id="2" xr3:uid="{00000000-0010-0000-0000-000002000000}" name="Amount" dataDxfId="66">
      <calculatedColumnFormula>SUMIFS(Restricted[Credit],Restricted[Spending Bill],Receipts[[#This Row],[Bill/Code]])</calculatedColumnFormula>
    </tableColumn>
    <tableColumn id="3" xr3:uid="{00000000-0010-0000-0000-000003000000}" name="Bill/Code" dataDxfId="65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Summary" displayName="Summary" ref="A6:B10" totalsRowShown="0" headerRowDxfId="64" dataDxfId="63">
  <autoFilter ref="A6:B10" xr:uid="{00000000-0009-0000-0100-000002000000}"/>
  <tableColumns count="2">
    <tableColumn id="1" xr3:uid="{00000000-0010-0000-0100-000001000000}" name="Description" dataDxfId="62"/>
    <tableColumn id="2" xr3:uid="{00000000-0010-0000-0100-000002000000}" name="Amount" dataDxfId="61" dataCellStyle="Currenc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Expenses" displayName="Expenses" ref="A47:I85" totalsRowShown="0" headerRowDxfId="60" dataDxfId="58" headerRowBorderDxfId="59">
  <autoFilter ref="A47:I85" xr:uid="{00000000-0009-0000-0100-000003000000}"/>
  <tableColumns count="9">
    <tableColumn id="9" xr3:uid="{00000000-0010-0000-0200-000009000000}" name="Description" dataDxfId="57"/>
    <tableColumn id="1" xr3:uid="{00000000-0010-0000-0200-000001000000}" name="Allotted" dataDxfId="56" dataCellStyle="Currency"/>
    <tableColumn id="2" xr3:uid="{00000000-0010-0000-0200-000002000000}" name="Total Paid" dataDxfId="55" dataCellStyle="Currency">
      <calculatedColumnFormula>SUMIFS(Restricted[Debit],Restricted[Spending Bill],Expenses[[#This Row],[Bill No]])</calculatedColumnFormula>
    </tableColumn>
    <tableColumn id="3" xr3:uid="{00000000-0010-0000-0200-000003000000}" name="PO Issued" dataDxfId="54" dataCellStyle="Currency">
      <calculatedColumnFormula>SUMIFS(PurchaseOrders[Amount],PurchaseOrders[Bill],Expenses[[#This Row],[Bill No]])</calculatedColumnFormula>
    </tableColumn>
    <tableColumn id="4" xr3:uid="{00000000-0010-0000-0200-000004000000}" name="Outstanding" dataDxfId="53" dataCellStyle="Currency">
      <calculatedColumnFormula>IF(Expenses[[#This Row],[Status]] = "Complete",0, Expenses[[#This Row],[Allotted]]-Expenses[[#This Row],[Total Paid]]-Expenses[[#This Row],[PO Issued]])</calculatedColumnFormula>
    </tableColumn>
    <tableColumn id="5" xr3:uid="{00000000-0010-0000-0200-000005000000}" name="Committee" dataDxfId="52" dataCellStyle="Currency"/>
    <tableColumn id="6" xr3:uid="{00000000-0010-0000-0200-000006000000}" name="Bill No" dataDxfId="51" dataCellStyle="Currency"/>
    <tableColumn id="7" xr3:uid="{00000000-0010-0000-0200-000007000000}" name="Bill Pass Date" dataDxfId="50"/>
    <tableColumn id="8" xr3:uid="{00000000-0010-0000-0200-000008000000}" name="Status" dataDxfId="49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ExecutiveExpenses" displayName="ExecutiveExpenses" ref="A30:E42" totalsRowShown="0" headerRowDxfId="48" dataDxfId="47" headerRowCellStyle="Accent1" dataCellStyle="Accent1">
  <autoFilter ref="A30:E42" xr:uid="{00000000-0009-0000-0100-000007000000}"/>
  <tableColumns count="5">
    <tableColumn id="1" xr3:uid="{00000000-0010-0000-0300-000001000000}" name="Description" dataDxfId="46" dataCellStyle="Accent1"/>
    <tableColumn id="2" xr3:uid="{00000000-0010-0000-0300-000002000000}" name="Amount" dataDxfId="45" dataCellStyle="Currency">
      <calculatedColumnFormula>IF( ExecutiveExpenses[[#This Row],[Unrestricted]] = "Yes",  SUMIFS(Unrestricted[Debit],Unrestricted[Event],"EE",Unrestricted[Date],ExecutiveExpenses[[#This Row],[Date]], Unrestricted[Recipient],ExecutiveExpenses[[#This Row],[Recipient]]),  SUMIFS(Restricted[Debit],Restricted[Show-Cause Category],"Executive Expenses",Restricted[Date],ExecutiveExpenses[[#This Row],[Date]], Restricted[Recipient],ExecutiveExpenses[[#This Row],[Recipient]]))</calculatedColumnFormula>
    </tableColumn>
    <tableColumn id="3" xr3:uid="{00000000-0010-0000-0300-000003000000}" name="Recipient" dataDxfId="44" dataCellStyle="Accent1"/>
    <tableColumn id="4" xr3:uid="{00000000-0010-0000-0300-000004000000}" name="Date" dataDxfId="43" dataCellStyle="Accent1"/>
    <tableColumn id="5" xr3:uid="{00000000-0010-0000-0300-000005000000}" name="Unrestricted" dataDxfId="42" dataCellStyle="Accent1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Unrestricted" displayName="Unrestricted" ref="A1:J102" totalsRowShown="0" headerRowDxfId="41" dataDxfId="39" headerRowBorderDxfId="40" tableBorderDxfId="38" headerRowCellStyle="Good">
  <autoFilter ref="A1:J102" xr:uid="{00000000-0009-0000-0100-000006000000}"/>
  <tableColumns count="10">
    <tableColumn id="1" xr3:uid="{00000000-0010-0000-0400-000001000000}" name="Date" dataDxfId="37"/>
    <tableColumn id="2" xr3:uid="{00000000-0010-0000-0400-000002000000}" name="Credit" dataDxfId="36"/>
    <tableColumn id="3" xr3:uid="{00000000-0010-0000-0400-000003000000}" name="Debit" dataDxfId="35"/>
    <tableColumn id="4" xr3:uid="{00000000-0010-0000-0400-000004000000}" name="Total" dataDxfId="34">
      <calculatedColumnFormula>IF(ISNUMBER(OFFSET(Unrestricted[[#This Row],[Total]],-1,0)),OFFSET(Unrestricted[[#This Row],[Total]],-1,0)+Unrestricted[[#This Row],[Credit]]-Unrestricted[[#This Row],[Debit]],Unrestricted[[#This Row],[Credit]]-Unrestricted[[#This Row],[Debit]])</calculatedColumnFormula>
    </tableColumn>
    <tableColumn id="5" xr3:uid="{00000000-0010-0000-0400-000005000000}" name="Receipt #" dataDxfId="33"/>
    <tableColumn id="6" xr3:uid="{00000000-0010-0000-0400-000006000000}" name="Check #" dataDxfId="32"/>
    <tableColumn id="7" xr3:uid="{00000000-0010-0000-0400-000007000000}" name="PO #" dataDxfId="31"/>
    <tableColumn id="8" xr3:uid="{00000000-0010-0000-0400-000008000000}" name="Recipient" dataDxfId="30"/>
    <tableColumn id="9" xr3:uid="{00000000-0010-0000-0400-000009000000}" name="Description" dataDxfId="29"/>
    <tableColumn id="10" xr3:uid="{00000000-0010-0000-0400-00000A000000}" name="Event" dataDxfId="28"/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Restricted" displayName="Restricted" ref="A1:K87" totalsRowShown="0" headerRowDxfId="27" dataDxfId="25" headerRowBorderDxfId="26" tableBorderDxfId="24" headerRowCellStyle="Good">
  <autoFilter ref="A1:K87" xr:uid="{00000000-0009-0000-0100-000004000000}"/>
  <tableColumns count="11">
    <tableColumn id="1" xr3:uid="{00000000-0010-0000-0500-000001000000}" name="Date" dataDxfId="23"/>
    <tableColumn id="2" xr3:uid="{00000000-0010-0000-0500-000002000000}" name="Credit" dataDxfId="22"/>
    <tableColumn id="3" xr3:uid="{00000000-0010-0000-0500-000003000000}" name="Debit" dataDxfId="21"/>
    <tableColumn id="4" xr3:uid="{00000000-0010-0000-0500-000004000000}" name="Total" dataDxfId="20">
      <calculatedColumnFormula>IF(ISNUMBER(OFFSET(Restricted[[#This Row],[Total]],-1,0)),OFFSET(Restricted[[#This Row],[Total]],-1,0)+Restricted[[#This Row],[Credit]]-Restricted[[#This Row],[Debit]],Restricted[[#This Row],[Credit]]-Restricted[[#This Row],[Debit]])</calculatedColumnFormula>
    </tableColumn>
    <tableColumn id="5" xr3:uid="{00000000-0010-0000-0500-000005000000}" name="PO #" dataDxfId="19"/>
    <tableColumn id="6" xr3:uid="{00000000-0010-0000-0500-000006000000}" name="Check #" dataDxfId="18"/>
    <tableColumn id="7" xr3:uid="{00000000-0010-0000-0500-000007000000}" name="Recipient" dataDxfId="17"/>
    <tableColumn id="8" xr3:uid="{00000000-0010-0000-0500-000008000000}" name="Description" dataDxfId="16"/>
    <tableColumn id="9" xr3:uid="{00000000-0010-0000-0500-000009000000}" name="Event" dataDxfId="15"/>
    <tableColumn id="10" xr3:uid="{00000000-0010-0000-0500-00000A000000}" name="Show-Cause Category" dataDxfId="14"/>
    <tableColumn id="11" xr3:uid="{00000000-0010-0000-0500-00000B000000}" name="Spending Bill" dataDxfId="13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PurchaseOrders" displayName="PurchaseOrders" ref="A1:H33" totalsRowShown="0" headerRowDxfId="12" dataDxfId="10" headerRowBorderDxfId="11" tableBorderDxfId="9" totalsRowBorderDxfId="8" headerRowCellStyle="Good">
  <autoFilter ref="A1:H33" xr:uid="{00000000-0009-0000-0100-000005000000}"/>
  <tableColumns count="8">
    <tableColumn id="1" xr3:uid="{00000000-0010-0000-0600-000001000000}" name="PO Number" dataDxfId="7"/>
    <tableColumn id="2" xr3:uid="{00000000-0010-0000-0600-000002000000}" name="Date" dataDxfId="6"/>
    <tableColumn id="3" xr3:uid="{00000000-0010-0000-0600-000003000000}" name="Vendor" dataDxfId="5"/>
    <tableColumn id="4" xr3:uid="{00000000-0010-0000-0600-000004000000}" name="Amount" dataDxfId="4" dataCellStyle="Currency"/>
    <tableColumn id="5" xr3:uid="{00000000-0010-0000-0600-000005000000}" name="Source" dataDxfId="3"/>
    <tableColumn id="6" xr3:uid="{00000000-0010-0000-0600-000006000000}" name="Object Code" dataDxfId="2"/>
    <tableColumn id="7" xr3:uid="{00000000-0010-0000-0600-000007000000}" name="Bill" dataDxfId="1"/>
    <tableColumn id="8" xr3:uid="{00000000-0010-0000-0600-000008000000}" name="Remarks" dataDxfId="0"/>
  </tableColumns>
  <tableStyleInfo name="TableStyleLight1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CY101"/>
  <sheetViews>
    <sheetView topLeftCell="B44" zoomScale="85" zoomScaleNormal="85" zoomScalePageLayoutView="85" workbookViewId="0">
      <selection activeCell="C73" sqref="C73"/>
    </sheetView>
  </sheetViews>
  <sheetFormatPr defaultColWidth="6.19921875" defaultRowHeight="15.5" x14ac:dyDescent="0.3"/>
  <cols>
    <col min="1" max="1" width="31.796875" style="15" bestFit="1" customWidth="1"/>
    <col min="2" max="2" width="9.59765625" style="13" bestFit="1" customWidth="1"/>
    <col min="3" max="3" width="23.46484375" style="15" customWidth="1"/>
    <col min="4" max="4" width="11.06640625" style="15" bestFit="1" customWidth="1"/>
    <col min="5" max="5" width="12.265625" style="15" bestFit="1" customWidth="1"/>
    <col min="6" max="6" width="19" style="15" bestFit="1" customWidth="1"/>
    <col min="7" max="8" width="13" style="15" bestFit="1" customWidth="1"/>
    <col min="9" max="9" width="8.3984375" style="15" bestFit="1" customWidth="1"/>
    <col min="10" max="10" width="21.19921875" style="15" bestFit="1" customWidth="1"/>
    <col min="11" max="12" width="9" style="15" bestFit="1" customWidth="1"/>
    <col min="13" max="13" width="8.06640625" style="15" bestFit="1" customWidth="1"/>
    <col min="14" max="16384" width="6.19921875" style="15"/>
  </cols>
  <sheetData>
    <row r="1" spans="1:102" s="17" customFormat="1" ht="18.5" x14ac:dyDescent="0.45">
      <c r="A1" s="158" t="s">
        <v>0</v>
      </c>
      <c r="B1" s="158"/>
      <c r="C1" s="158"/>
      <c r="D1" s="158"/>
      <c r="E1" s="158"/>
      <c r="F1" s="158"/>
      <c r="G1" s="158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</row>
    <row r="2" spans="1:102" s="17" customFormat="1" x14ac:dyDescent="0.35">
      <c r="A2" s="159" t="s">
        <v>1</v>
      </c>
      <c r="B2" s="159"/>
      <c r="C2" s="159"/>
      <c r="D2" s="159"/>
      <c r="E2" s="159"/>
      <c r="F2" s="159"/>
      <c r="G2" s="159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</row>
    <row r="3" spans="1:102" s="17" customFormat="1" x14ac:dyDescent="0.35">
      <c r="A3" s="159" t="str">
        <f ca="1">"UPDATED ON : " &amp; MONTH(TODAY()) &amp;"/" &amp; DAY(TODAY()) &amp;"/" &amp; YEAR(TODAY())</f>
        <v>UPDATED ON : 3/24/2022</v>
      </c>
      <c r="B3" s="159"/>
      <c r="C3" s="159"/>
      <c r="D3" s="159"/>
      <c r="E3" s="159"/>
      <c r="F3" s="159"/>
      <c r="G3" s="159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</row>
    <row r="4" spans="1:102" s="17" customFormat="1" x14ac:dyDescent="0.35">
      <c r="A4" s="19"/>
      <c r="B4" s="20"/>
      <c r="C4" s="21"/>
      <c r="D4" s="21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</row>
    <row r="5" spans="1:102" s="17" customFormat="1" x14ac:dyDescent="0.35">
      <c r="A5" s="160" t="s">
        <v>2</v>
      </c>
      <c r="B5" s="160"/>
      <c r="C5" s="160"/>
      <c r="D5" s="160"/>
      <c r="E5" s="160"/>
      <c r="F5" s="160"/>
      <c r="G5" s="160"/>
      <c r="H5" s="160"/>
      <c r="I5" s="160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</row>
    <row r="6" spans="1:102" ht="15" customHeight="1" x14ac:dyDescent="0.3">
      <c r="A6" s="29" t="s">
        <v>3</v>
      </c>
      <c r="B6" s="29" t="s">
        <v>4</v>
      </c>
    </row>
    <row r="7" spans="1:102" s="17" customFormat="1" x14ac:dyDescent="0.35">
      <c r="A7" s="29" t="s">
        <v>5</v>
      </c>
      <c r="B7" s="40">
        <f>SUM(Receipts[Amount])</f>
        <v>74350.079999999987</v>
      </c>
      <c r="C7" s="21" t="s">
        <v>6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</row>
    <row r="8" spans="1:102" s="17" customFormat="1" x14ac:dyDescent="0.35">
      <c r="A8" s="29" t="s">
        <v>7</v>
      </c>
      <c r="B8" s="40">
        <f>SUMIFS(Expenses[Total Paid],Expenses[Status],"Complete") +B43</f>
        <v>49911.3</v>
      </c>
      <c r="C8" s="21" t="s">
        <v>8</v>
      </c>
      <c r="D8" s="21"/>
      <c r="E8" s="21"/>
      <c r="F8" s="21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</row>
    <row r="9" spans="1:102" s="17" customFormat="1" x14ac:dyDescent="0.35">
      <c r="A9" s="29" t="s">
        <v>9</v>
      </c>
      <c r="B9" s="40">
        <f>SUMIFS(Expenses[Allotted],Expenses[Status],"") - SUMIFS(Expenses[PO Issued],Expenses[Status],"")</f>
        <v>0</v>
      </c>
      <c r="C9" s="29" t="s">
        <v>10</v>
      </c>
      <c r="D9" s="21"/>
      <c r="E9" s="21"/>
      <c r="F9" s="21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</row>
    <row r="10" spans="1:102" s="17" customFormat="1" x14ac:dyDescent="0.35">
      <c r="A10" s="29" t="s">
        <v>11</v>
      </c>
      <c r="B10" s="40">
        <f>SUMIFS('Purchase Orders'!$D:$D, 'Purchase Orders'!$B:$B, "&gt;=7/1/2018")</f>
        <v>0</v>
      </c>
      <c r="C10" s="29" t="s">
        <v>12</v>
      </c>
      <c r="D10" s="21"/>
      <c r="E10" s="21"/>
      <c r="F10" s="21"/>
      <c r="G10" s="23"/>
      <c r="H10" s="24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</row>
    <row r="11" spans="1:102" s="17" customFormat="1" x14ac:dyDescent="0.35">
      <c r="A11" s="31" t="s">
        <v>13</v>
      </c>
      <c r="B11" s="32">
        <f>B7-SUM(B8:B10)</f>
        <v>24438.779999999984</v>
      </c>
      <c r="C11" s="157"/>
      <c r="D11" s="157"/>
      <c r="E11" s="157"/>
      <c r="F11" s="157"/>
      <c r="G11" s="157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</row>
    <row r="12" spans="1:102" s="17" customFormat="1" x14ac:dyDescent="0.35">
      <c r="A12" s="31" t="s">
        <v>14</v>
      </c>
      <c r="B12" s="32">
        <f>SUM(Restricted[Credit])-SUM(B8:B10)-SUM(B19:B20)</f>
        <v>18038.979999999989</v>
      </c>
      <c r="C12" s="93"/>
      <c r="D12" s="112"/>
      <c r="E12" s="93"/>
      <c r="F12" s="93"/>
      <c r="G12" s="9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</row>
    <row r="13" spans="1:102" s="17" customFormat="1" x14ac:dyDescent="0.35">
      <c r="A13" s="31" t="s">
        <v>15</v>
      </c>
      <c r="B13" s="32">
        <f>B12-4763</f>
        <v>13275.979999999989</v>
      </c>
      <c r="C13" s="93"/>
      <c r="D13" s="112"/>
      <c r="E13" s="93"/>
      <c r="F13" s="93"/>
      <c r="G13" s="9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</row>
    <row r="14" spans="1:102" s="17" customFormat="1" x14ac:dyDescent="0.35">
      <c r="A14" s="156"/>
      <c r="B14" s="156"/>
      <c r="C14" s="156"/>
      <c r="D14" s="156"/>
      <c r="E14" s="156"/>
      <c r="F14" s="156"/>
      <c r="G14" s="156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</row>
    <row r="15" spans="1:102" s="17" customFormat="1" x14ac:dyDescent="0.35">
      <c r="A15" s="155" t="s">
        <v>5</v>
      </c>
      <c r="B15" s="155"/>
      <c r="C15" s="155"/>
      <c r="D15" s="155"/>
      <c r="E15" s="155"/>
      <c r="F15" s="155"/>
      <c r="G15" s="155"/>
      <c r="H15" s="155"/>
      <c r="I15" s="155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</row>
    <row r="16" spans="1:102" ht="15" customHeight="1" x14ac:dyDescent="0.3">
      <c r="A16" s="41" t="s">
        <v>3</v>
      </c>
      <c r="B16" s="41" t="s">
        <v>4</v>
      </c>
      <c r="C16" s="42" t="s">
        <v>16</v>
      </c>
    </row>
    <row r="17" spans="1:103" s="17" customFormat="1" x14ac:dyDescent="0.35">
      <c r="A17" s="38" t="s">
        <v>17</v>
      </c>
      <c r="B17" s="39">
        <f>SUMIFS(Restricted[Credit],Restricted[Spending Bill],Receipts[[#This Row],[Bill/Code]])</f>
        <v>64305</v>
      </c>
      <c r="C17" s="61" t="s">
        <v>18</v>
      </c>
      <c r="D17" s="80"/>
      <c r="E17" s="21"/>
      <c r="F17" s="21"/>
      <c r="G17" s="21"/>
      <c r="H17" s="21"/>
      <c r="I17" s="21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</row>
    <row r="18" spans="1:103" s="17" customFormat="1" x14ac:dyDescent="0.35">
      <c r="A18" s="38" t="s">
        <v>19</v>
      </c>
      <c r="B18" s="39">
        <f>SUMIFS(Restricted[Credit],Restricted[Spending Bill],Receipts[[#This Row],[Bill/Code]])</f>
        <v>4733.68</v>
      </c>
      <c r="C18" s="61" t="s">
        <v>20</v>
      </c>
      <c r="D18" s="21"/>
      <c r="E18" s="21"/>
      <c r="F18" s="21"/>
      <c r="G18" s="21"/>
      <c r="H18" s="21"/>
      <c r="I18" s="21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</row>
    <row r="19" spans="1:103" s="17" customFormat="1" x14ac:dyDescent="0.35">
      <c r="A19" s="38" t="s">
        <v>21</v>
      </c>
      <c r="B19" s="39">
        <f>1108.9+228.82</f>
        <v>1337.72</v>
      </c>
      <c r="C19" s="61" t="s">
        <v>22</v>
      </c>
      <c r="D19" s="21" t="s">
        <v>23</v>
      </c>
      <c r="E19" s="21"/>
      <c r="F19" s="21"/>
      <c r="G19" s="21"/>
      <c r="H19" s="21"/>
      <c r="I19" s="21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</row>
    <row r="20" spans="1:103" s="17" customFormat="1" x14ac:dyDescent="0.35">
      <c r="A20" s="38" t="s">
        <v>24</v>
      </c>
      <c r="B20" s="39">
        <v>225.68</v>
      </c>
      <c r="C20" s="61" t="s">
        <v>25</v>
      </c>
      <c r="D20" s="21"/>
      <c r="E20" s="21"/>
      <c r="F20" s="21"/>
      <c r="G20" s="21"/>
      <c r="H20" s="21"/>
      <c r="I20" s="21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</row>
    <row r="21" spans="1:103" s="17" customFormat="1" x14ac:dyDescent="0.35">
      <c r="A21" s="38" t="s">
        <v>26</v>
      </c>
      <c r="B21" s="39">
        <f>SUMIFS(Restricted[Credit],Restricted[Spending Bill],Receipts[[#This Row],[Bill/Code]]) + SUMIFS(Unrestricted[Credit], Unrestricted[Event],Receipts[[#This Row],[Bill/Code]]) - SUMIFS(Unrestricted[Debit], Unrestricted[Event],Receipts[[#This Row],[Bill/Code]])</f>
        <v>665</v>
      </c>
      <c r="C21" s="61" t="s">
        <v>27</v>
      </c>
      <c r="D21" s="21"/>
      <c r="E21" s="21"/>
      <c r="F21" s="21"/>
      <c r="G21" s="21"/>
      <c r="H21" s="21"/>
      <c r="I21" s="21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</row>
    <row r="22" spans="1:103" s="17" customFormat="1" x14ac:dyDescent="0.35">
      <c r="A22" s="38" t="s">
        <v>28</v>
      </c>
      <c r="B22" s="39">
        <f>SUMIFS(Restricted[Credit],Restricted[Spending Bill],Receipts[[#This Row],[Bill/Code]]) + SUMIFS(Unrestricted[Credit], Unrestricted[Event],Receipts[[#This Row],[Bill/Code]]) - SUMIFS(Unrestricted[Debit], Unrestricted[Event],Receipts[[#This Row],[Bill/Code]])</f>
        <v>2508</v>
      </c>
      <c r="C22" s="61" t="s">
        <v>29</v>
      </c>
      <c r="D22" s="21"/>
      <c r="E22" s="21"/>
      <c r="F22" s="21"/>
      <c r="G22" s="21"/>
      <c r="H22" s="21"/>
      <c r="I22" s="21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</row>
    <row r="23" spans="1:103" s="17" customFormat="1" x14ac:dyDescent="0.35">
      <c r="A23" s="38" t="s">
        <v>30</v>
      </c>
      <c r="B23" s="39">
        <f>SUMIFS(Restricted[Credit],Restricted[Spending Bill],Receipts[[#This Row],[Bill/Code]]) + SUMIFS(Unrestricted[Credit], Unrestricted[Event],Receipts[[#This Row],[Bill/Code]]) - SUMIFS(Unrestricted[Debit], Unrestricted[Event],Receipts[[#This Row],[Bill/Code]])</f>
        <v>575</v>
      </c>
      <c r="C23" s="61" t="s">
        <v>31</v>
      </c>
      <c r="D23" s="21"/>
      <c r="E23" s="21"/>
      <c r="F23" s="21"/>
      <c r="G23" s="21"/>
      <c r="H23" s="21"/>
      <c r="I23" s="21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</row>
    <row r="24" spans="1:103" s="17" customFormat="1" x14ac:dyDescent="0.35">
      <c r="A24" s="38"/>
      <c r="B24" s="39"/>
      <c r="C24" s="61"/>
      <c r="D24" s="21"/>
      <c r="E24" s="21"/>
      <c r="F24" s="21"/>
      <c r="G24" s="21"/>
      <c r="H24" s="21"/>
      <c r="I24" s="21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</row>
    <row r="25" spans="1:103" s="17" customFormat="1" x14ac:dyDescent="0.35">
      <c r="A25" s="38"/>
      <c r="B25" s="39"/>
      <c r="C25" s="61"/>
      <c r="D25" s="21"/>
      <c r="E25" s="21"/>
      <c r="F25" s="21"/>
      <c r="G25" s="21"/>
      <c r="H25" s="21"/>
      <c r="I25" s="21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</row>
    <row r="26" spans="1:103" s="17" customFormat="1" x14ac:dyDescent="0.35">
      <c r="A26" s="33" t="s">
        <v>32</v>
      </c>
      <c r="B26" s="22">
        <f>SUM(Receipts[Amount])</f>
        <v>74350.079999999987</v>
      </c>
      <c r="C26" s="93"/>
      <c r="D26" s="21"/>
      <c r="E26" s="21"/>
      <c r="F26" s="21"/>
      <c r="G26" s="21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</row>
    <row r="27" spans="1:103" x14ac:dyDescent="0.3">
      <c r="A27" s="153"/>
      <c r="B27" s="153"/>
      <c r="C27" s="153"/>
      <c r="D27" s="153"/>
      <c r="E27" s="153"/>
      <c r="F27" s="153"/>
      <c r="G27" s="153"/>
      <c r="L27" s="14"/>
    </row>
    <row r="28" spans="1:103" s="17" customFormat="1" x14ac:dyDescent="0.35">
      <c r="A28" s="154" t="s">
        <v>7</v>
      </c>
      <c r="B28" s="154"/>
      <c r="C28" s="154"/>
      <c r="D28" s="154"/>
      <c r="E28" s="154"/>
      <c r="F28" s="154"/>
      <c r="G28" s="154"/>
      <c r="H28" s="154"/>
      <c r="I28" s="154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</row>
    <row r="29" spans="1:103" s="17" customFormat="1" x14ac:dyDescent="0.35">
      <c r="A29" s="154" t="s">
        <v>33</v>
      </c>
      <c r="B29" s="154"/>
      <c r="C29" s="154"/>
      <c r="D29" s="154"/>
      <c r="E29" s="154"/>
      <c r="F29" s="154"/>
      <c r="G29" s="154"/>
      <c r="H29" s="154"/>
      <c r="I29" s="154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</row>
    <row r="30" spans="1:103" s="17" customFormat="1" x14ac:dyDescent="0.35">
      <c r="A30" s="58" t="s">
        <v>3</v>
      </c>
      <c r="B30" s="58" t="s">
        <v>4</v>
      </c>
      <c r="C30" s="58" t="s">
        <v>34</v>
      </c>
      <c r="D30" s="58" t="s">
        <v>35</v>
      </c>
      <c r="E30" s="109" t="s">
        <v>36</v>
      </c>
      <c r="F30" s="59"/>
      <c r="G30" s="59"/>
      <c r="H30" s="59"/>
      <c r="I30" s="59"/>
      <c r="J30" s="59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</row>
    <row r="31" spans="1:103" s="17" customFormat="1" x14ac:dyDescent="0.35">
      <c r="A31" s="60" t="s">
        <v>37</v>
      </c>
      <c r="B31" s="44">
        <f>IF( ExecutiveExpenses[[#This Row],[Unrestricted]] = "Yes",  SUMIFS(Unrestricted[Debit],Unrestricted[Event],"EE",Unrestricted[Date],ExecutiveExpenses[[#This Row],[Date]], Unrestricted[Recipient],ExecutiveExpenses[[#This Row],[Recipient]]),  SUMIFS(Restricted[Debit],Restricted[Show-Cause Category],"Executive Expenses",Restricted[Date],ExecutiveExpenses[[#This Row],[Date]], Restricted[Recipient],ExecutiveExpenses[[#This Row],[Recipient]]))</f>
        <v>57</v>
      </c>
      <c r="C31" s="60" t="s">
        <v>38</v>
      </c>
      <c r="D31" s="65">
        <v>43347</v>
      </c>
      <c r="E31" s="108" t="s">
        <v>39</v>
      </c>
      <c r="F31" s="59"/>
      <c r="G31" s="59"/>
      <c r="H31" s="59"/>
      <c r="I31" s="59"/>
      <c r="J31" s="59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</row>
    <row r="32" spans="1:103" s="17" customFormat="1" x14ac:dyDescent="0.35">
      <c r="A32" s="60" t="s">
        <v>40</v>
      </c>
      <c r="B32" s="44">
        <f>IF( ExecutiveExpenses[[#This Row],[Unrestricted]] = "Yes",  SUMIFS(Unrestricted[Debit],Unrestricted[Event],"EE",Unrestricted[Date],ExecutiveExpenses[[#This Row],[Date]], Unrestricted[Recipient],ExecutiveExpenses[[#This Row],[Recipient]]),  SUMIFS(Restricted[Debit],Restricted[Show-Cause Category],"Executive Expenses",Restricted[Date],ExecutiveExpenses[[#This Row],[Date]], Restricted[Recipient],ExecutiveExpenses[[#This Row],[Recipient]]))</f>
        <v>180</v>
      </c>
      <c r="C32" s="60" t="s">
        <v>41</v>
      </c>
      <c r="D32" s="65">
        <v>43354</v>
      </c>
      <c r="E32" s="108" t="s">
        <v>39</v>
      </c>
      <c r="F32" s="59"/>
      <c r="G32" s="59"/>
      <c r="H32" s="59"/>
      <c r="I32" s="59"/>
      <c r="J32" s="59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</row>
    <row r="33" spans="1:103" s="17" customFormat="1" x14ac:dyDescent="0.35">
      <c r="A33" s="60" t="s">
        <v>37</v>
      </c>
      <c r="B33" s="44">
        <f>IF( ExecutiveExpenses[[#This Row],[Unrestricted]] = "Yes",  SUMIFS(Unrestricted[Debit],Unrestricted[Event],"EE",Unrestricted[Date],ExecutiveExpenses[[#This Row],[Date]], Unrestricted[Recipient],ExecutiveExpenses[[#This Row],[Recipient]]),  SUMIFS(Restricted[Debit],Restricted[Show-Cause Category],"Executive Expenses",Restricted[Date],ExecutiveExpenses[[#This Row],[Date]], Restricted[Recipient],ExecutiveExpenses[[#This Row],[Recipient]]))</f>
        <v>171</v>
      </c>
      <c r="C33" s="60" t="s">
        <v>42</v>
      </c>
      <c r="D33" s="65">
        <v>43391</v>
      </c>
      <c r="E33" s="108" t="s">
        <v>39</v>
      </c>
      <c r="F33" s="59"/>
      <c r="G33" s="59"/>
      <c r="H33" s="59"/>
      <c r="I33" s="59"/>
      <c r="J33" s="59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</row>
    <row r="34" spans="1:103" s="17" customFormat="1" x14ac:dyDescent="0.35">
      <c r="A34" s="60" t="s">
        <v>43</v>
      </c>
      <c r="B34" s="44">
        <f>IF( ExecutiveExpenses[[#This Row],[Unrestricted]] = "Yes",  SUMIFS(Unrestricted[Debit],Unrestricted[Event],"EE",Unrestricted[Date],ExecutiveExpenses[[#This Row],[Date]], Unrestricted[Recipient],ExecutiveExpenses[[#This Row],[Recipient]]),  SUMIFS(Restricted[Debit],Restricted[Show-Cause Category],"Executive Expenses",Restricted[Date],ExecutiveExpenses[[#This Row],[Date]], Restricted[Recipient],ExecutiveExpenses[[#This Row],[Recipient]]))</f>
        <v>110</v>
      </c>
      <c r="C34" s="60" t="s">
        <v>42</v>
      </c>
      <c r="D34" s="65">
        <v>43397</v>
      </c>
      <c r="E34" s="108" t="s">
        <v>39</v>
      </c>
      <c r="F34" s="59"/>
      <c r="G34" s="59"/>
      <c r="H34" s="59"/>
      <c r="I34" s="59"/>
      <c r="J34" s="59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</row>
    <row r="35" spans="1:103" s="17" customFormat="1" x14ac:dyDescent="0.35">
      <c r="A35" s="60" t="s">
        <v>37</v>
      </c>
      <c r="B35" s="44">
        <f>IF( ExecutiveExpenses[[#This Row],[Unrestricted]] = "Yes",  SUMIFS(Unrestricted[Debit],Unrestricted[Event],"EE",Unrestricted[Date],ExecutiveExpenses[[#This Row],[Date]], Unrestricted[Recipient],ExecutiveExpenses[[#This Row],[Recipient]]),  SUMIFS(Restricted[Debit],Restricted[Show-Cause Category],"Executive Expenses",Restricted[Date],ExecutiveExpenses[[#This Row],[Date]], Restricted[Recipient],ExecutiveExpenses[[#This Row],[Recipient]]))</f>
        <v>75</v>
      </c>
      <c r="C35" s="60" t="s">
        <v>42</v>
      </c>
      <c r="D35" s="65">
        <v>43487</v>
      </c>
      <c r="E35" s="108" t="s">
        <v>39</v>
      </c>
      <c r="F35" s="59"/>
      <c r="G35" s="59"/>
      <c r="H35" s="59"/>
      <c r="I35" s="59"/>
      <c r="J35" s="59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</row>
    <row r="36" spans="1:103" s="17" customFormat="1" x14ac:dyDescent="0.35">
      <c r="A36" s="60" t="s">
        <v>44</v>
      </c>
      <c r="B36" s="44">
        <f>IF( ExecutiveExpenses[[#This Row],[Unrestricted]] = "Yes",  SUMIFS(Unrestricted[Debit],Unrestricted[Event],"EE",Unrestricted[Date],ExecutiveExpenses[[#This Row],[Date]], Unrestricted[Recipient],ExecutiveExpenses[[#This Row],[Recipient]]),  SUMIFS(Restricted[Debit],Restricted[Show-Cause Category],"Executive Expenses",Restricted[Date],ExecutiveExpenses[[#This Row],[Date]], Restricted[Recipient],ExecutiveExpenses[[#This Row],[Recipient]]))</f>
        <v>515.25</v>
      </c>
      <c r="C36" s="60" t="s">
        <v>38</v>
      </c>
      <c r="D36" s="65">
        <v>43488</v>
      </c>
      <c r="E36" s="108" t="s">
        <v>39</v>
      </c>
      <c r="F36" s="59"/>
      <c r="G36" s="59"/>
      <c r="H36" s="59"/>
      <c r="I36" s="59"/>
      <c r="J36" s="59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</row>
    <row r="37" spans="1:103" s="17" customFormat="1" x14ac:dyDescent="0.35">
      <c r="A37" s="60" t="s">
        <v>37</v>
      </c>
      <c r="B37" s="44">
        <f>IF( ExecutiveExpenses[[#This Row],[Unrestricted]] = "Yes",  SUMIFS(Unrestricted[Debit],Unrestricted[Event],"EE",Unrestricted[Date],ExecutiveExpenses[[#This Row],[Date]], Unrestricted[Recipient],ExecutiveExpenses[[#This Row],[Recipient]]),  SUMIFS(Restricted[Debit],Restricted[Show-Cause Category],"Executive Expenses",Restricted[Date],ExecutiveExpenses[[#This Row],[Date]], Restricted[Recipient],ExecutiveExpenses[[#This Row],[Recipient]]))</f>
        <v>75</v>
      </c>
      <c r="C37" s="60" t="s">
        <v>42</v>
      </c>
      <c r="D37" s="65">
        <v>43523</v>
      </c>
      <c r="E37" s="108" t="s">
        <v>39</v>
      </c>
      <c r="F37" s="59"/>
      <c r="G37" s="59"/>
      <c r="H37" s="59"/>
      <c r="I37" s="59"/>
      <c r="J37" s="59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</row>
    <row r="38" spans="1:103" s="17" customFormat="1" x14ac:dyDescent="0.35">
      <c r="A38" s="60" t="s">
        <v>45</v>
      </c>
      <c r="B38" s="44">
        <f>IF( ExecutiveExpenses[[#This Row],[Unrestricted]] = "Yes",  SUMIFS(Unrestricted[Debit],Unrestricted[Event],"EE",Unrestricted[Date],ExecutiveExpenses[[#This Row],[Date]], Unrestricted[Recipient],ExecutiveExpenses[[#This Row],[Recipient]]),  SUMIFS(Restricted[Debit],Restricted[Show-Cause Category],"Executive Expenses",Restricted[Date],ExecutiveExpenses[[#This Row],[Date]], Restricted[Recipient],ExecutiveExpenses[[#This Row],[Recipient]]))</f>
        <v>281.95999999999998</v>
      </c>
      <c r="C38" s="60" t="s">
        <v>42</v>
      </c>
      <c r="D38" s="65">
        <v>43552</v>
      </c>
      <c r="E38" s="108" t="s">
        <v>46</v>
      </c>
      <c r="F38" s="59"/>
      <c r="G38" s="59"/>
      <c r="H38" s="59"/>
      <c r="I38" s="59"/>
      <c r="J38" s="59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</row>
    <row r="39" spans="1:103" s="17" customFormat="1" x14ac:dyDescent="0.35">
      <c r="A39" s="60" t="s">
        <v>37</v>
      </c>
      <c r="B39" s="44">
        <f>IF( ExecutiveExpenses[[#This Row],[Unrestricted]] = "Yes",  SUMIFS(Unrestricted[Debit],Unrestricted[Event],"EE",Unrestricted[Date],ExecutiveExpenses[[#This Row],[Date]], Unrestricted[Recipient],ExecutiveExpenses[[#This Row],[Recipient]]),  SUMIFS(Restricted[Debit],Restricted[Show-Cause Category],"Executive Expenses",Restricted[Date],ExecutiveExpenses[[#This Row],[Date]], Restricted[Recipient],ExecutiveExpenses[[#This Row],[Recipient]]))</f>
        <v>85</v>
      </c>
      <c r="C39" s="60" t="s">
        <v>42</v>
      </c>
      <c r="D39" s="65">
        <v>43552</v>
      </c>
      <c r="E39" s="108" t="s">
        <v>39</v>
      </c>
      <c r="F39" s="59"/>
      <c r="G39" s="59"/>
      <c r="H39" s="59"/>
      <c r="I39" s="59"/>
      <c r="J39" s="59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</row>
    <row r="40" spans="1:103" s="17" customFormat="1" x14ac:dyDescent="0.35">
      <c r="A40" s="110" t="s">
        <v>47</v>
      </c>
      <c r="B40" s="111">
        <f>IF( ExecutiveExpenses[[#This Row],[Unrestricted]] = "Yes",  SUMIFS(Unrestricted[Debit],Unrestricted[Event],"EE",Unrestricted[Date],ExecutiveExpenses[[#This Row],[Date]], Unrestricted[Recipient],ExecutiveExpenses[[#This Row],[Recipient]]),  SUMIFS(Restricted[Debit],Restricted[Show-Cause Category],"Executive Expenses",Restricted[Date],ExecutiveExpenses[[#This Row],[Date]], Restricted[Recipient],ExecutiveExpenses[[#This Row],[Recipient]]))</f>
        <v>367.81</v>
      </c>
      <c r="C40" s="110" t="s">
        <v>48</v>
      </c>
      <c r="D40" s="108">
        <v>43573</v>
      </c>
      <c r="E40" s="108" t="s">
        <v>39</v>
      </c>
      <c r="F40" s="59"/>
      <c r="G40" s="59"/>
      <c r="H40" s="59"/>
      <c r="I40" s="59"/>
      <c r="J40" s="59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</row>
    <row r="41" spans="1:103" s="17" customFormat="1" x14ac:dyDescent="0.35">
      <c r="A41" s="110" t="s">
        <v>37</v>
      </c>
      <c r="B41" s="111">
        <f>IF( ExecutiveExpenses[[#This Row],[Unrestricted]] = "Yes",  SUMIFS(Unrestricted[Debit],Unrestricted[Event],"EE",Unrestricted[Date],ExecutiveExpenses[[#This Row],[Date]], Unrestricted[Recipient],ExecutiveExpenses[[#This Row],[Recipient]]),  SUMIFS(Restricted[Debit],Restricted[Show-Cause Category],"Executive Expenses",Restricted[Date],ExecutiveExpenses[[#This Row],[Date]], Restricted[Recipient],ExecutiveExpenses[[#This Row],[Recipient]]))</f>
        <v>150</v>
      </c>
      <c r="C41" s="110" t="s">
        <v>42</v>
      </c>
      <c r="D41" s="108">
        <v>43585</v>
      </c>
      <c r="E41" s="108" t="s">
        <v>39</v>
      </c>
      <c r="F41" s="59"/>
      <c r="G41" s="59"/>
      <c r="H41" s="59"/>
      <c r="I41" s="59"/>
      <c r="J41" s="59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</row>
    <row r="42" spans="1:103" s="17" customFormat="1" x14ac:dyDescent="0.35">
      <c r="A42" s="110" t="s">
        <v>47</v>
      </c>
      <c r="B42" s="111">
        <f>IF( ExecutiveExpenses[[#This Row],[Unrestricted]] = "Yes",  SUMIFS(Unrestricted[Debit],Unrestricted[Event],"EE",Unrestricted[Date],ExecutiveExpenses[[#This Row],[Date]], Unrestricted[Recipient],ExecutiveExpenses[[#This Row],[Recipient]]),  SUMIFS(Restricted[Debit],Restricted[Show-Cause Category],"Executive Expenses",Restricted[Date],ExecutiveExpenses[[#This Row],[Date]], Restricted[Recipient],ExecutiveExpenses[[#This Row],[Recipient]]))</f>
        <v>9.6</v>
      </c>
      <c r="C42" s="60" t="s">
        <v>49</v>
      </c>
      <c r="D42" s="108">
        <v>43627</v>
      </c>
      <c r="E42" s="108" t="s">
        <v>39</v>
      </c>
      <c r="F42" s="59"/>
      <c r="G42" s="59"/>
      <c r="H42" s="59"/>
      <c r="I42" s="59"/>
      <c r="J42" s="59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</row>
    <row r="43" spans="1:103" s="17" customFormat="1" x14ac:dyDescent="0.35">
      <c r="A43" s="18" t="s">
        <v>50</v>
      </c>
      <c r="B43" s="16">
        <f>SUMIFS(ExecutiveExpenses[Amount], ExecutiveExpenses[Unrestricted], "No")</f>
        <v>1795.6599999999999</v>
      </c>
      <c r="C43" s="16"/>
      <c r="D43" s="16"/>
      <c r="E43" s="16"/>
      <c r="F43" s="59"/>
      <c r="G43" s="59"/>
      <c r="H43" s="59"/>
      <c r="I43" s="59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</row>
    <row r="44" spans="1:103" s="17" customFormat="1" x14ac:dyDescent="0.35">
      <c r="A44" s="18" t="s">
        <v>51</v>
      </c>
      <c r="B44" s="16">
        <f>B43+SUMIFS(Expenses[Total Paid],Expenses[Committee],"Executive Expenses")+SUMIFS(Expenses[PO Issued],Expenses[Committee],"Executive Expenses")+SUMIFS(Expenses[Outstanding],Expenses[Committee],"Executive Expenses")</f>
        <v>18588.5</v>
      </c>
      <c r="C44" s="16"/>
      <c r="D44" s="16"/>
      <c r="E44" s="16"/>
      <c r="F44" s="59"/>
      <c r="G44" s="59"/>
      <c r="H44" s="59"/>
      <c r="I44" s="59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</row>
    <row r="45" spans="1:103" s="17" customFormat="1" x14ac:dyDescent="0.35">
      <c r="A45" s="57"/>
      <c r="B45" s="57"/>
      <c r="C45" s="57"/>
      <c r="D45" s="57"/>
      <c r="E45" s="57"/>
      <c r="F45" s="57"/>
      <c r="G45" s="57"/>
      <c r="H45" s="57"/>
      <c r="I45" s="57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</row>
    <row r="46" spans="1:103" s="17" customFormat="1" x14ac:dyDescent="0.35">
      <c r="A46" s="154" t="s">
        <v>52</v>
      </c>
      <c r="B46" s="154"/>
      <c r="C46" s="154"/>
      <c r="D46" s="154"/>
      <c r="E46" s="154"/>
      <c r="F46" s="154"/>
      <c r="G46" s="154"/>
      <c r="H46" s="154"/>
      <c r="I46" s="154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</row>
    <row r="47" spans="1:103" ht="16.5" customHeight="1" x14ac:dyDescent="0.3">
      <c r="A47" s="43" t="s">
        <v>3</v>
      </c>
      <c r="B47" s="43" t="s">
        <v>53</v>
      </c>
      <c r="C47" s="43" t="s">
        <v>54</v>
      </c>
      <c r="D47" s="43" t="s">
        <v>55</v>
      </c>
      <c r="E47" s="43" t="s">
        <v>56</v>
      </c>
      <c r="F47" s="43" t="s">
        <v>57</v>
      </c>
      <c r="G47" s="43" t="s">
        <v>58</v>
      </c>
      <c r="H47" s="43" t="s">
        <v>59</v>
      </c>
      <c r="I47" s="43" t="s">
        <v>60</v>
      </c>
      <c r="J47" s="30"/>
    </row>
    <row r="48" spans="1:103" ht="16.5" customHeight="1" x14ac:dyDescent="0.35">
      <c r="A48" s="10" t="s">
        <v>61</v>
      </c>
      <c r="B48" s="56">
        <v>225.68</v>
      </c>
      <c r="C48" s="34">
        <f>SUMIFS(Restricted[Debit],Restricted[Spending Bill],Expenses[[#This Row],[Bill No]])</f>
        <v>225.68</v>
      </c>
      <c r="D48" s="34">
        <f>SUMIFS(PurchaseOrders[Amount],PurchaseOrders[Bill],Expenses[[#This Row],[Bill No]])</f>
        <v>0</v>
      </c>
      <c r="E48" s="34">
        <f>IF(Expenses[[#This Row],[Status]] = "Complete",0, Expenses[[#This Row],[Allotted]]-Expenses[[#This Row],[Total Paid]]-Expenses[[#This Row],[PO Issued]])</f>
        <v>0</v>
      </c>
      <c r="F48" s="37" t="s">
        <v>62</v>
      </c>
      <c r="G48" s="37" t="s">
        <v>25</v>
      </c>
      <c r="H48" s="36">
        <v>42991</v>
      </c>
      <c r="I48" s="35" t="s">
        <v>63</v>
      </c>
      <c r="J48" s="30" t="s">
        <v>64</v>
      </c>
    </row>
    <row r="49" spans="1:10" ht="16.5" customHeight="1" x14ac:dyDescent="0.35">
      <c r="A49" s="10" t="s">
        <v>65</v>
      </c>
      <c r="B49" s="56">
        <v>3000</v>
      </c>
      <c r="C49" s="34">
        <f>SUMIFS(Restricted[Debit],Restricted[Spending Bill],Expenses[[#This Row],[Bill No]])</f>
        <v>3439.86</v>
      </c>
      <c r="D49" s="34">
        <f>SUMIFS(PurchaseOrders[Amount],PurchaseOrders[Bill],Expenses[[#This Row],[Bill No]])</f>
        <v>0</v>
      </c>
      <c r="E49" s="34">
        <f>IF(Expenses[[#This Row],[Status]] = "Complete",0, Expenses[[#This Row],[Allotted]]-Expenses[[#This Row],[Total Paid]]-Expenses[[#This Row],[PO Issued]])</f>
        <v>0</v>
      </c>
      <c r="F49" s="37" t="s">
        <v>66</v>
      </c>
      <c r="G49" s="35" t="s">
        <v>67</v>
      </c>
      <c r="H49" s="36">
        <v>43215</v>
      </c>
      <c r="I49" s="35" t="s">
        <v>63</v>
      </c>
      <c r="J49" s="30"/>
    </row>
    <row r="50" spans="1:10" x14ac:dyDescent="0.35">
      <c r="A50" s="10" t="s">
        <v>68</v>
      </c>
      <c r="B50" s="56">
        <v>800</v>
      </c>
      <c r="C50" s="34">
        <f>SUMIFS(Restricted[Debit],Restricted[Spending Bill],Expenses[[#This Row],[Bill No]])</f>
        <v>598.34999999999991</v>
      </c>
      <c r="D50" s="34">
        <f>SUMIFS(PurchaseOrders[Amount],PurchaseOrders[Bill],Expenses[[#This Row],[Bill No]])</f>
        <v>0</v>
      </c>
      <c r="E50" s="34">
        <f>IF(Expenses[[#This Row],[Status]] = "Complete",0, Expenses[[#This Row],[Allotted]]-Expenses[[#This Row],[Total Paid]]-Expenses[[#This Row],[PO Issued]])</f>
        <v>0</v>
      </c>
      <c r="F50" s="37" t="s">
        <v>62</v>
      </c>
      <c r="G50" s="35" t="s">
        <v>69</v>
      </c>
      <c r="H50" s="36">
        <v>43215</v>
      </c>
      <c r="I50" s="35" t="s">
        <v>63</v>
      </c>
      <c r="J50" s="30"/>
    </row>
    <row r="51" spans="1:10" x14ac:dyDescent="0.35">
      <c r="A51" s="10" t="s">
        <v>70</v>
      </c>
      <c r="B51" s="56">
        <v>1760</v>
      </c>
      <c r="C51" s="34">
        <f>SUMIFS(Restricted[Debit],Restricted[Spending Bill],Expenses[[#This Row],[Bill No]]) + B19</f>
        <v>1412.5</v>
      </c>
      <c r="D51" s="34">
        <f>SUMIFS(PurchaseOrders[Amount],PurchaseOrders[Bill],Expenses[[#This Row],[Bill No]])</f>
        <v>0</v>
      </c>
      <c r="E51" s="34">
        <f>IF(Expenses[[#This Row],[Status]] = "Complete",0, Expenses[[#This Row],[Allotted]]-Expenses[[#This Row],[Total Paid]]-Expenses[[#This Row],[PO Issued]])</f>
        <v>0</v>
      </c>
      <c r="F51" s="37" t="s">
        <v>66</v>
      </c>
      <c r="G51" s="35" t="s">
        <v>22</v>
      </c>
      <c r="H51" s="36">
        <v>43215</v>
      </c>
      <c r="I51" s="35" t="s">
        <v>63</v>
      </c>
      <c r="J51" s="30" t="s">
        <v>71</v>
      </c>
    </row>
    <row r="52" spans="1:10" x14ac:dyDescent="0.35">
      <c r="A52" s="10" t="s">
        <v>26</v>
      </c>
      <c r="B52" s="56">
        <v>6048</v>
      </c>
      <c r="C52" s="34">
        <f>SUMIFS(Restricted[Debit],Restricted[Spending Bill],Expenses[[#This Row],[Bill No]])</f>
        <v>2100</v>
      </c>
      <c r="D52" s="34">
        <f>SUMIFS(PurchaseOrders[Amount],PurchaseOrders[Bill],Expenses[[#This Row],[Bill No]])</f>
        <v>0</v>
      </c>
      <c r="E52" s="34">
        <f>IF(Expenses[[#This Row],[Status]] = "Complete",0, Expenses[[#This Row],[Allotted]]-Expenses[[#This Row],[Total Paid]]-Expenses[[#This Row],[PO Issued]])</f>
        <v>0</v>
      </c>
      <c r="F52" s="37" t="s">
        <v>72</v>
      </c>
      <c r="G52" s="35" t="s">
        <v>27</v>
      </c>
      <c r="H52" s="36">
        <v>43215</v>
      </c>
      <c r="I52" s="35" t="s">
        <v>63</v>
      </c>
      <c r="J52" s="30"/>
    </row>
    <row r="53" spans="1:10" ht="15" customHeight="1" x14ac:dyDescent="0.35">
      <c r="A53" s="10" t="s">
        <v>73</v>
      </c>
      <c r="B53" s="56">
        <v>5390</v>
      </c>
      <c r="C53" s="34">
        <f>SUMIFS(Restricted[Debit],Restricted[Spending Bill],Expenses[[#This Row],[Bill No]])</f>
        <v>1290.8</v>
      </c>
      <c r="D53" s="34">
        <f>SUMIFS(PurchaseOrders[Amount],PurchaseOrders[Bill],Expenses[[#This Row],[Bill No]])</f>
        <v>0</v>
      </c>
      <c r="E53" s="34">
        <f>IF(Expenses[[#This Row],[Status]] = "Complete",0, Expenses[[#This Row],[Allotted]]-Expenses[[#This Row],[Total Paid]]-Expenses[[#This Row],[PO Issued]])</f>
        <v>0</v>
      </c>
      <c r="F53" s="37" t="s">
        <v>62</v>
      </c>
      <c r="G53" s="37" t="s">
        <v>74</v>
      </c>
      <c r="H53" s="36">
        <v>43215</v>
      </c>
      <c r="I53" s="35" t="s">
        <v>63</v>
      </c>
      <c r="J53" s="30"/>
    </row>
    <row r="54" spans="1:10" ht="15.75" customHeight="1" x14ac:dyDescent="0.35">
      <c r="A54" s="10" t="s">
        <v>75</v>
      </c>
      <c r="B54" s="56">
        <v>618</v>
      </c>
      <c r="C54" s="34">
        <f>SUMIFS(Restricted[Debit],Restricted[Spending Bill],Expenses[[#This Row],[Bill No]])</f>
        <v>196.73000000000002</v>
      </c>
      <c r="D54" s="34">
        <f>SUMIFS(PurchaseOrders[Amount],PurchaseOrders[Bill],Expenses[[#This Row],[Bill No]])</f>
        <v>0</v>
      </c>
      <c r="E54" s="34">
        <f>IF(Expenses[[#This Row],[Status]] = "Complete",0, Expenses[[#This Row],[Allotted]]-Expenses[[#This Row],[Total Paid]]-Expenses[[#This Row],[PO Issued]])</f>
        <v>0</v>
      </c>
      <c r="F54" s="37" t="s">
        <v>62</v>
      </c>
      <c r="G54" s="35" t="s">
        <v>76</v>
      </c>
      <c r="H54" s="36">
        <v>43215</v>
      </c>
      <c r="I54" s="35" t="s">
        <v>63</v>
      </c>
      <c r="J54" s="30"/>
    </row>
    <row r="55" spans="1:10" ht="15" customHeight="1" x14ac:dyDescent="0.35">
      <c r="A55" s="10" t="s">
        <v>77</v>
      </c>
      <c r="B55" s="56">
        <v>12320</v>
      </c>
      <c r="C55" s="34">
        <f>SUMIFS(Restricted[Debit],Restricted[Spending Bill],Expenses[[#This Row],[Bill No]])</f>
        <v>9853</v>
      </c>
      <c r="D55" s="34">
        <f>SUMIFS(PurchaseOrders[Amount],PurchaseOrders[Bill],Expenses[[#This Row],[Bill No]])</f>
        <v>0</v>
      </c>
      <c r="E55" s="34">
        <f>IF(Expenses[[#This Row],[Status]] = "Complete",0, Expenses[[#This Row],[Allotted]]-Expenses[[#This Row],[Total Paid]]-Expenses[[#This Row],[PO Issued]])</f>
        <v>0</v>
      </c>
      <c r="F55" s="37" t="s">
        <v>62</v>
      </c>
      <c r="G55" s="35" t="s">
        <v>29</v>
      </c>
      <c r="H55" s="36">
        <v>43355</v>
      </c>
      <c r="I55" s="35" t="s">
        <v>63</v>
      </c>
      <c r="J55" s="30"/>
    </row>
    <row r="56" spans="1:10" ht="15" customHeight="1" x14ac:dyDescent="0.35">
      <c r="A56" s="10" t="s">
        <v>78</v>
      </c>
      <c r="B56" s="56">
        <v>800</v>
      </c>
      <c r="C56" s="34">
        <f>SUMIFS(Restricted[Debit],Restricted[Spending Bill],Expenses[[#This Row],[Bill No]])</f>
        <v>940</v>
      </c>
      <c r="D56" s="34">
        <f>SUMIFS(PurchaseOrders[Amount],PurchaseOrders[Bill],Expenses[[#This Row],[Bill No]])</f>
        <v>0</v>
      </c>
      <c r="E56" s="34">
        <f>IF(Expenses[[#This Row],[Status]] = "Complete",0, Expenses[[#This Row],[Allotted]]-Expenses[[#This Row],[Total Paid]]-Expenses[[#This Row],[PO Issued]])</f>
        <v>0</v>
      </c>
      <c r="F56" s="37" t="s">
        <v>79</v>
      </c>
      <c r="G56" s="37" t="s">
        <v>80</v>
      </c>
      <c r="H56" s="36">
        <v>43355</v>
      </c>
      <c r="I56" s="35" t="s">
        <v>63</v>
      </c>
      <c r="J56" s="30"/>
    </row>
    <row r="57" spans="1:10" ht="15" customHeight="1" x14ac:dyDescent="0.35">
      <c r="A57" s="10" t="s">
        <v>81</v>
      </c>
      <c r="B57" s="56">
        <v>233.16</v>
      </c>
      <c r="C57" s="34">
        <f>SUMIFS(Restricted[Debit],Restricted[Spending Bill],Expenses[[#This Row],[Bill No]])</f>
        <v>190.68</v>
      </c>
      <c r="D57" s="34">
        <f>SUMIFS(PurchaseOrders[Amount],PurchaseOrders[Bill],Expenses[[#This Row],[Bill No]])</f>
        <v>0</v>
      </c>
      <c r="E57" s="34">
        <f>IF(Expenses[[#This Row],[Status]] = "Complete",0, Expenses[[#This Row],[Allotted]]-Expenses[[#This Row],[Total Paid]]-Expenses[[#This Row],[PO Issued]])</f>
        <v>0</v>
      </c>
      <c r="F57" s="37" t="s">
        <v>82</v>
      </c>
      <c r="G57" s="37" t="s">
        <v>83</v>
      </c>
      <c r="H57" s="36">
        <v>43355</v>
      </c>
      <c r="I57" s="35" t="s">
        <v>63</v>
      </c>
      <c r="J57" s="30"/>
    </row>
    <row r="58" spans="1:10" ht="15" customHeight="1" x14ac:dyDescent="0.35">
      <c r="A58" s="10" t="s">
        <v>84</v>
      </c>
      <c r="B58" s="56">
        <v>802.48</v>
      </c>
      <c r="C58" s="34">
        <f>SUMIFS(Restricted[Debit],Restricted[Spending Bill],Expenses[[#This Row],[Bill No]])</f>
        <v>161.22999999999999</v>
      </c>
      <c r="D58" s="34">
        <f>SUMIFS(PurchaseOrders[Amount],PurchaseOrders[Bill],Expenses[[#This Row],[Bill No]])</f>
        <v>0</v>
      </c>
      <c r="E58" s="34">
        <f>IF(Expenses[[#This Row],[Status]] = "Complete",0, Expenses[[#This Row],[Allotted]]-Expenses[[#This Row],[Total Paid]]-Expenses[[#This Row],[PO Issued]])</f>
        <v>0</v>
      </c>
      <c r="F58" s="37" t="s">
        <v>79</v>
      </c>
      <c r="G58" s="37" t="s">
        <v>85</v>
      </c>
      <c r="H58" s="36">
        <v>43369</v>
      </c>
      <c r="I58" s="35" t="s">
        <v>63</v>
      </c>
      <c r="J58" s="30"/>
    </row>
    <row r="59" spans="1:10" ht="15" customHeight="1" x14ac:dyDescent="0.35">
      <c r="A59" s="10" t="s">
        <v>86</v>
      </c>
      <c r="B59" s="56">
        <v>72</v>
      </c>
      <c r="C59" s="34">
        <f>SUMIFS(Restricted[Debit],Restricted[Spending Bill],Expenses[[#This Row],[Bill No]])</f>
        <v>0</v>
      </c>
      <c r="D59" s="34">
        <f>SUMIFS(PurchaseOrders[Amount],PurchaseOrders[Bill],Expenses[[#This Row],[Bill No]])</f>
        <v>0</v>
      </c>
      <c r="E59" s="34">
        <f>IF(Expenses[[#This Row],[Status]] = "Complete",0, Expenses[[#This Row],[Allotted]]-Expenses[[#This Row],[Total Paid]]-Expenses[[#This Row],[PO Issued]])</f>
        <v>0</v>
      </c>
      <c r="F59" s="37" t="s">
        <v>62</v>
      </c>
      <c r="G59" s="37" t="s">
        <v>87</v>
      </c>
      <c r="H59" s="36">
        <v>43369</v>
      </c>
      <c r="I59" s="35" t="s">
        <v>63</v>
      </c>
      <c r="J59" s="30"/>
    </row>
    <row r="60" spans="1:10" ht="15" customHeight="1" x14ac:dyDescent="0.35">
      <c r="A60" s="10" t="s">
        <v>88</v>
      </c>
      <c r="B60" s="56">
        <v>718</v>
      </c>
      <c r="C60" s="34">
        <f>SUMIFS(Restricted[Debit],Restricted[Spending Bill],Expenses[[#This Row],[Bill No]])</f>
        <v>75</v>
      </c>
      <c r="D60" s="34">
        <f>SUMIFS(PurchaseOrders[Amount],PurchaseOrders[Bill],Expenses[[#This Row],[Bill No]])</f>
        <v>0</v>
      </c>
      <c r="E60" s="34">
        <f>IF(Expenses[[#This Row],[Status]] = "Complete",0, Expenses[[#This Row],[Allotted]]-Expenses[[#This Row],[Total Paid]]-Expenses[[#This Row],[PO Issued]])</f>
        <v>0</v>
      </c>
      <c r="F60" s="37" t="s">
        <v>62</v>
      </c>
      <c r="G60" s="37" t="s">
        <v>89</v>
      </c>
      <c r="H60" s="36">
        <v>43369</v>
      </c>
      <c r="I60" s="35" t="s">
        <v>63</v>
      </c>
      <c r="J60" s="30"/>
    </row>
    <row r="61" spans="1:10" ht="15" customHeight="1" x14ac:dyDescent="0.35">
      <c r="A61" s="10" t="s">
        <v>90</v>
      </c>
      <c r="B61" s="56">
        <v>1750</v>
      </c>
      <c r="C61" s="34">
        <f>SUMIFS(Restricted[Debit],Restricted[Spending Bill],Expenses[[#This Row],[Bill No]])</f>
        <v>1648.75</v>
      </c>
      <c r="D61" s="34">
        <f>SUMIFS(PurchaseOrders[Amount],PurchaseOrders[Bill],Expenses[[#This Row],[Bill No]])</f>
        <v>0</v>
      </c>
      <c r="E61" s="34">
        <f>IF(Expenses[[#This Row],[Status]] = "Complete",0, Expenses[[#This Row],[Allotted]]-Expenses[[#This Row],[Total Paid]]-Expenses[[#This Row],[PO Issued]])</f>
        <v>0</v>
      </c>
      <c r="F61" s="37" t="s">
        <v>62</v>
      </c>
      <c r="G61" s="37" t="s">
        <v>91</v>
      </c>
      <c r="H61" s="36">
        <v>43383</v>
      </c>
      <c r="I61" s="35" t="s">
        <v>63</v>
      </c>
      <c r="J61" s="30"/>
    </row>
    <row r="62" spans="1:10" ht="15" customHeight="1" x14ac:dyDescent="0.35">
      <c r="A62" s="10" t="s">
        <v>92</v>
      </c>
      <c r="B62" s="56">
        <v>4020</v>
      </c>
      <c r="C62" s="34">
        <f>SUMIFS(Restricted[Debit],Restricted[Spending Bill],Expenses[[#This Row],[Bill No]])</f>
        <v>2459.1</v>
      </c>
      <c r="D62" s="34">
        <f>SUMIFS(PurchaseOrders[Amount],PurchaseOrders[Bill],Expenses[[#This Row],[Bill No]])</f>
        <v>0</v>
      </c>
      <c r="E62" s="34">
        <f>IF(Expenses[[#This Row],[Status]] = "Complete",0, Expenses[[#This Row],[Allotted]]-Expenses[[#This Row],[Total Paid]]-Expenses[[#This Row],[PO Issued]])</f>
        <v>0</v>
      </c>
      <c r="F62" s="37" t="s">
        <v>66</v>
      </c>
      <c r="G62" s="37" t="s">
        <v>93</v>
      </c>
      <c r="H62" s="36">
        <v>43397</v>
      </c>
      <c r="I62" s="35" t="s">
        <v>63</v>
      </c>
      <c r="J62" s="30"/>
    </row>
    <row r="63" spans="1:10" ht="15" customHeight="1" x14ac:dyDescent="0.35">
      <c r="A63" s="10" t="s">
        <v>94</v>
      </c>
      <c r="B63" s="56">
        <v>143.75</v>
      </c>
      <c r="C63" s="34">
        <f>SUMIFS(Restricted[Debit],Restricted[Spending Bill],Expenses[[#This Row],[Bill No]])</f>
        <v>92.46</v>
      </c>
      <c r="D63" s="34">
        <f>SUMIFS(PurchaseOrders[Amount],PurchaseOrders[Bill],Expenses[[#This Row],[Bill No]])</f>
        <v>0</v>
      </c>
      <c r="E63" s="34">
        <f>IF(Expenses[[#This Row],[Status]] = "Complete",0, Expenses[[#This Row],[Allotted]]-Expenses[[#This Row],[Total Paid]]-Expenses[[#This Row],[PO Issued]])</f>
        <v>0</v>
      </c>
      <c r="F63" s="37" t="s">
        <v>95</v>
      </c>
      <c r="G63" s="37" t="s">
        <v>96</v>
      </c>
      <c r="H63" s="36">
        <v>43397</v>
      </c>
      <c r="I63" s="35" t="s">
        <v>63</v>
      </c>
      <c r="J63" s="30"/>
    </row>
    <row r="64" spans="1:10" ht="15" customHeight="1" x14ac:dyDescent="0.35">
      <c r="A64" s="10" t="s">
        <v>97</v>
      </c>
      <c r="B64" s="56">
        <v>600</v>
      </c>
      <c r="C64" s="34">
        <f>SUMIFS(Restricted[Debit],Restricted[Spending Bill],Expenses[[#This Row],[Bill No]])</f>
        <v>1150</v>
      </c>
      <c r="D64" s="34">
        <f>SUMIFS(PurchaseOrders[Amount],PurchaseOrders[Bill],Expenses[[#This Row],[Bill No]])</f>
        <v>0</v>
      </c>
      <c r="E64" s="34">
        <f>IF(Expenses[[#This Row],[Status]] = "Complete",0, Expenses[[#This Row],[Allotted]]-Expenses[[#This Row],[Total Paid]]-Expenses[[#This Row],[PO Issued]])</f>
        <v>0</v>
      </c>
      <c r="F64" s="37" t="s">
        <v>98</v>
      </c>
      <c r="G64" s="37" t="s">
        <v>31</v>
      </c>
      <c r="H64" s="36">
        <v>43418</v>
      </c>
      <c r="I64" s="35" t="s">
        <v>63</v>
      </c>
      <c r="J64" s="30"/>
    </row>
    <row r="65" spans="1:10" ht="15" customHeight="1" x14ac:dyDescent="0.35">
      <c r="A65" s="10" t="s">
        <v>99</v>
      </c>
      <c r="B65" s="56">
        <v>2000</v>
      </c>
      <c r="C65" s="34">
        <f>SUMIFS(Restricted[Debit],Restricted[Spending Bill],Expenses[[#This Row],[Bill No]])</f>
        <v>2000</v>
      </c>
      <c r="D65" s="34">
        <f>SUMIFS(PurchaseOrders[Amount],PurchaseOrders[Bill],Expenses[[#This Row],[Bill No]])</f>
        <v>0</v>
      </c>
      <c r="E65" s="34">
        <f>IF(Expenses[[#This Row],[Status]] = "Complete",0, Expenses[[#This Row],[Allotted]]-Expenses[[#This Row],[Total Paid]]-Expenses[[#This Row],[PO Issued]])</f>
        <v>0</v>
      </c>
      <c r="F65" s="37" t="s">
        <v>98</v>
      </c>
      <c r="G65" s="37" t="s">
        <v>100</v>
      </c>
      <c r="H65" s="36">
        <v>43481</v>
      </c>
      <c r="I65" s="35" t="s">
        <v>63</v>
      </c>
      <c r="J65" s="30"/>
    </row>
    <row r="66" spans="1:10" ht="15" customHeight="1" x14ac:dyDescent="0.35">
      <c r="A66" s="10" t="s">
        <v>101</v>
      </c>
      <c r="B66" s="56">
        <v>1750</v>
      </c>
      <c r="C66" s="34">
        <f>SUMIFS(Restricted[Debit],Restricted[Spending Bill],Expenses[[#This Row],[Bill No]])</f>
        <v>1750</v>
      </c>
      <c r="D66" s="34">
        <f>SUMIFS(PurchaseOrders[Amount],PurchaseOrders[Bill],Expenses[[#This Row],[Bill No]])</f>
        <v>0</v>
      </c>
      <c r="E66" s="34">
        <f>IF(Expenses[[#This Row],[Status]] = "Complete",0, Expenses[[#This Row],[Allotted]]-Expenses[[#This Row],[Total Paid]]-Expenses[[#This Row],[PO Issued]])</f>
        <v>0</v>
      </c>
      <c r="F66" s="37" t="s">
        <v>98</v>
      </c>
      <c r="G66" s="37" t="s">
        <v>102</v>
      </c>
      <c r="H66" s="36">
        <v>43481</v>
      </c>
      <c r="I66" s="35" t="s">
        <v>63</v>
      </c>
      <c r="J66" s="30"/>
    </row>
    <row r="67" spans="1:10" ht="15" customHeight="1" x14ac:dyDescent="0.35">
      <c r="A67" s="10" t="s">
        <v>103</v>
      </c>
      <c r="B67" s="56">
        <v>3100</v>
      </c>
      <c r="C67" s="34">
        <f>SUMIFS(Restricted[Debit],Restricted[Spending Bill],Expenses[[#This Row],[Bill No]])</f>
        <v>1248</v>
      </c>
      <c r="D67" s="34">
        <f>SUMIFS(PurchaseOrders[Amount],PurchaseOrders[Bill],Expenses[[#This Row],[Bill No]])</f>
        <v>0</v>
      </c>
      <c r="E67" s="34">
        <f>IF(Expenses[[#This Row],[Status]] = "Complete",0, Expenses[[#This Row],[Allotted]]-Expenses[[#This Row],[Total Paid]]-Expenses[[#This Row],[PO Issued]])</f>
        <v>0</v>
      </c>
      <c r="F67" s="37" t="s">
        <v>79</v>
      </c>
      <c r="G67" s="37" t="s">
        <v>104</v>
      </c>
      <c r="H67" s="36">
        <v>43481</v>
      </c>
      <c r="I67" s="35" t="s">
        <v>63</v>
      </c>
      <c r="J67" s="30"/>
    </row>
    <row r="68" spans="1:10" ht="15" customHeight="1" x14ac:dyDescent="0.35">
      <c r="A68" s="10" t="s">
        <v>105</v>
      </c>
      <c r="B68" s="56">
        <v>2900</v>
      </c>
      <c r="C68" s="34">
        <f>SUMIFS(Restricted[Debit],Restricted[Spending Bill],Expenses[[#This Row],[Bill No]])</f>
        <v>2900</v>
      </c>
      <c r="D68" s="34">
        <f>SUMIFS(PurchaseOrders[Amount],PurchaseOrders[Bill],Expenses[[#This Row],[Bill No]])</f>
        <v>0</v>
      </c>
      <c r="E68" s="34">
        <f>IF(Expenses[[#This Row],[Status]] = "Complete",0, Expenses[[#This Row],[Allotted]]-Expenses[[#This Row],[Total Paid]]-Expenses[[#This Row],[PO Issued]])</f>
        <v>0</v>
      </c>
      <c r="F68" s="37" t="s">
        <v>98</v>
      </c>
      <c r="G68" s="37" t="s">
        <v>106</v>
      </c>
      <c r="H68" s="36">
        <v>43509</v>
      </c>
      <c r="I68" s="35" t="s">
        <v>63</v>
      </c>
      <c r="J68" s="30"/>
    </row>
    <row r="69" spans="1:10" ht="15" customHeight="1" x14ac:dyDescent="0.35">
      <c r="A69" s="10" t="s">
        <v>107</v>
      </c>
      <c r="B69" s="56">
        <v>1000</v>
      </c>
      <c r="C69" s="34">
        <f>SUMIFS(Restricted[Debit],Restricted[Spending Bill],Expenses[[#This Row],[Bill No]])</f>
        <v>940</v>
      </c>
      <c r="D69" s="34">
        <f>SUMIFS(PurchaseOrders[Amount],PurchaseOrders[Bill],Expenses[[#This Row],[Bill No]])</f>
        <v>0</v>
      </c>
      <c r="E69" s="34">
        <f>IF(Expenses[[#This Row],[Status]] = "Complete",0, Expenses[[#This Row],[Allotted]]-Expenses[[#This Row],[Total Paid]]-Expenses[[#This Row],[PO Issued]])</f>
        <v>0</v>
      </c>
      <c r="F69" s="37" t="s">
        <v>79</v>
      </c>
      <c r="G69" s="37" t="s">
        <v>108</v>
      </c>
      <c r="H69" s="36">
        <v>43509</v>
      </c>
      <c r="I69" s="35" t="s">
        <v>63</v>
      </c>
      <c r="J69" s="30"/>
    </row>
    <row r="70" spans="1:10" ht="15" customHeight="1" x14ac:dyDescent="0.35">
      <c r="A70" s="10" t="s">
        <v>109</v>
      </c>
      <c r="B70" s="56">
        <v>11200</v>
      </c>
      <c r="C70" s="34">
        <f>SUMIFS(Restricted[Debit],Restricted[Spending Bill],Expenses[[#This Row],[Bill No]])</f>
        <v>927.5</v>
      </c>
      <c r="D70" s="34">
        <f>SUMIFS(PurchaseOrders[Amount],PurchaseOrders[Bill],Expenses[[#This Row],[Bill No]])</f>
        <v>0</v>
      </c>
      <c r="E70" s="34">
        <f>IF(Expenses[[#This Row],[Status]] = "Complete",0, Expenses[[#This Row],[Allotted]]-Expenses[[#This Row],[Total Paid]]-Expenses[[#This Row],[PO Issued]])</f>
        <v>0</v>
      </c>
      <c r="F70" s="37" t="s">
        <v>62</v>
      </c>
      <c r="G70" s="37" t="s">
        <v>110</v>
      </c>
      <c r="H70" s="36">
        <v>43523</v>
      </c>
      <c r="I70" s="35" t="s">
        <v>63</v>
      </c>
      <c r="J70" s="30"/>
    </row>
    <row r="71" spans="1:10" ht="15" customHeight="1" x14ac:dyDescent="0.35">
      <c r="A71" s="10" t="s">
        <v>111</v>
      </c>
      <c r="B71" s="56">
        <v>600</v>
      </c>
      <c r="C71" s="34">
        <f>SUMIFS(Restricted[Debit],Restricted[Spending Bill],Expenses[[#This Row],[Bill No]])</f>
        <v>350</v>
      </c>
      <c r="D71" s="34">
        <f>SUMIFS(PurchaseOrders[Amount],PurchaseOrders[Bill],Expenses[[#This Row],[Bill No]])</f>
        <v>0</v>
      </c>
      <c r="E71" s="34">
        <f>IF(Expenses[[#This Row],[Status]] = "Complete",0, Expenses[[#This Row],[Allotted]]-Expenses[[#This Row],[Total Paid]]-Expenses[[#This Row],[PO Issued]])</f>
        <v>0</v>
      </c>
      <c r="F71" s="37" t="s">
        <v>98</v>
      </c>
      <c r="G71" s="37" t="s">
        <v>112</v>
      </c>
      <c r="H71" s="36">
        <v>43551</v>
      </c>
      <c r="I71" s="35" t="s">
        <v>63</v>
      </c>
      <c r="J71" s="30"/>
    </row>
    <row r="72" spans="1:10" ht="15" customHeight="1" x14ac:dyDescent="0.35">
      <c r="A72" s="10" t="s">
        <v>113</v>
      </c>
      <c r="B72" s="56">
        <v>354.86</v>
      </c>
      <c r="C72" s="34">
        <f>SUMIFS(Restricted[Debit],Restricted[Spending Bill],Expenses[[#This Row],[Bill No]])</f>
        <v>184.62</v>
      </c>
      <c r="D72" s="34">
        <f>SUMIFS(PurchaseOrders[Amount],PurchaseOrders[Bill],Expenses[[#This Row],[Bill No]])</f>
        <v>0</v>
      </c>
      <c r="E72" s="34">
        <f>IF(Expenses[[#This Row],[Status]] = "Complete",0, Expenses[[#This Row],[Allotted]]-Expenses[[#This Row],[Total Paid]]-Expenses[[#This Row],[PO Issued]])</f>
        <v>0</v>
      </c>
      <c r="F72" s="37" t="s">
        <v>98</v>
      </c>
      <c r="G72" s="37" t="s">
        <v>114</v>
      </c>
      <c r="H72" s="36">
        <v>43551</v>
      </c>
      <c r="I72" s="35" t="s">
        <v>63</v>
      </c>
      <c r="J72" s="30"/>
    </row>
    <row r="73" spans="1:10" ht="15" customHeight="1" x14ac:dyDescent="0.35">
      <c r="A73" s="10" t="s">
        <v>115</v>
      </c>
      <c r="B73" s="56">
        <v>9775.75</v>
      </c>
      <c r="C73" s="34">
        <f>SUMIFS(Restricted[Debit],Restricted[Spending Bill],Expenses[[#This Row],[Bill No]])</f>
        <v>9481.3799999999992</v>
      </c>
      <c r="D73" s="34"/>
      <c r="E73" s="34"/>
      <c r="F73" s="37" t="s">
        <v>66</v>
      </c>
      <c r="G73" s="37" t="s">
        <v>116</v>
      </c>
      <c r="H73" s="36">
        <v>43579</v>
      </c>
      <c r="I73" s="35" t="s">
        <v>63</v>
      </c>
      <c r="J73" s="30"/>
    </row>
    <row r="74" spans="1:10" ht="15" customHeight="1" x14ac:dyDescent="0.35">
      <c r="A74" s="10" t="s">
        <v>117</v>
      </c>
      <c r="B74" s="56">
        <v>2500</v>
      </c>
      <c r="C74" s="34">
        <f>SUMIFS(Restricted[Debit],Restricted[Spending Bill],Expenses[[#This Row],[Bill No]])</f>
        <v>2500</v>
      </c>
      <c r="D74" s="34">
        <f>SUMIFS(PurchaseOrders[Amount],PurchaseOrders[Bill],Expenses[[#This Row],[Bill No]])</f>
        <v>0</v>
      </c>
      <c r="E74" s="34">
        <f>IF(Expenses[[#This Row],[Status]] = "Complete",0, Expenses[[#This Row],[Allotted]]-Expenses[[#This Row],[Total Paid]]-Expenses[[#This Row],[PO Issued]])</f>
        <v>0</v>
      </c>
      <c r="F74" s="37" t="s">
        <v>98</v>
      </c>
      <c r="G74" s="37" t="s">
        <v>118</v>
      </c>
      <c r="H74" s="36">
        <v>43579</v>
      </c>
      <c r="I74" s="35" t="s">
        <v>63</v>
      </c>
      <c r="J74" s="30"/>
    </row>
    <row r="75" spans="1:10" ht="15" customHeight="1" x14ac:dyDescent="0.35">
      <c r="A75" s="10"/>
      <c r="B75" s="56"/>
      <c r="C75" s="34">
        <f>SUMIFS(Restricted[Debit],Restricted[Spending Bill],Expenses[[#This Row],[Bill No]])</f>
        <v>0</v>
      </c>
      <c r="D75" s="34">
        <f>SUMIFS(PurchaseOrders[Amount],PurchaseOrders[Bill],Expenses[[#This Row],[Bill No]])</f>
        <v>0</v>
      </c>
      <c r="E75" s="34">
        <f>IF(Expenses[[#This Row],[Status]] = "Complete",0, Expenses[[#This Row],[Allotted]]-Expenses[[#This Row],[Total Paid]]-Expenses[[#This Row],[PO Issued]])</f>
        <v>0</v>
      </c>
      <c r="F75" s="37"/>
      <c r="G75" s="37"/>
      <c r="H75" s="36"/>
      <c r="I75" s="35"/>
      <c r="J75" s="30"/>
    </row>
    <row r="76" spans="1:10" ht="15" customHeight="1" x14ac:dyDescent="0.35">
      <c r="A76" s="10"/>
      <c r="B76" s="56"/>
      <c r="C76" s="34">
        <f>SUMIFS(Restricted[Debit],Restricted[Spending Bill],Expenses[[#This Row],[Bill No]])</f>
        <v>0</v>
      </c>
      <c r="D76" s="34">
        <f>SUMIFS(PurchaseOrders[Amount],PurchaseOrders[Bill],Expenses[[#This Row],[Bill No]])</f>
        <v>0</v>
      </c>
      <c r="E76" s="34">
        <f>IF(Expenses[[#This Row],[Status]] = "Complete",0, Expenses[[#This Row],[Allotted]]-Expenses[[#This Row],[Total Paid]]-Expenses[[#This Row],[PO Issued]])</f>
        <v>0</v>
      </c>
      <c r="F76" s="37"/>
      <c r="G76" s="37"/>
      <c r="H76" s="36"/>
      <c r="I76" s="35"/>
      <c r="J76" s="30"/>
    </row>
    <row r="77" spans="1:10" ht="15" customHeight="1" x14ac:dyDescent="0.35">
      <c r="A77" s="10"/>
      <c r="B77" s="56"/>
      <c r="C77" s="34">
        <f>SUMIFS(Restricted[Debit],Restricted[Spending Bill],Expenses[[#This Row],[Bill No]])</f>
        <v>0</v>
      </c>
      <c r="D77" s="34">
        <f>SUMIFS(PurchaseOrders[Amount],PurchaseOrders[Bill],Expenses[[#This Row],[Bill No]])</f>
        <v>0</v>
      </c>
      <c r="E77" s="34">
        <f>IF(Expenses[[#This Row],[Status]] = "Complete",0, Expenses[[#This Row],[Allotted]]-Expenses[[#This Row],[Total Paid]]-Expenses[[#This Row],[PO Issued]])</f>
        <v>0</v>
      </c>
      <c r="F77" s="37"/>
      <c r="G77" s="37"/>
      <c r="H77" s="36"/>
      <c r="I77" s="35"/>
      <c r="J77" s="30"/>
    </row>
    <row r="78" spans="1:10" ht="15" customHeight="1" x14ac:dyDescent="0.35">
      <c r="A78" s="10"/>
      <c r="B78" s="56"/>
      <c r="C78" s="34">
        <f>SUMIFS(Restricted[Debit],Restricted[Spending Bill],Expenses[[#This Row],[Bill No]])</f>
        <v>0</v>
      </c>
      <c r="D78" s="34">
        <f>SUMIFS(PurchaseOrders[Amount],PurchaseOrders[Bill],Expenses[[#This Row],[Bill No]])</f>
        <v>0</v>
      </c>
      <c r="E78" s="34">
        <f>IF(Expenses[[#This Row],[Status]] = "Complete",0, Expenses[[#This Row],[Allotted]]-Expenses[[#This Row],[Total Paid]]-Expenses[[#This Row],[PO Issued]])</f>
        <v>0</v>
      </c>
      <c r="F78" s="37"/>
      <c r="G78" s="37"/>
      <c r="H78" s="36"/>
      <c r="I78" s="35"/>
      <c r="J78" s="30"/>
    </row>
    <row r="79" spans="1:10" ht="15" customHeight="1" x14ac:dyDescent="0.35">
      <c r="A79" s="10"/>
      <c r="B79" s="56"/>
      <c r="C79" s="34">
        <f>SUMIFS(Restricted[Debit],Restricted[Spending Bill],Expenses[[#This Row],[Bill No]])</f>
        <v>0</v>
      </c>
      <c r="D79" s="34">
        <f>SUMIFS(PurchaseOrders[Amount],PurchaseOrders[Bill],Expenses[[#This Row],[Bill No]])</f>
        <v>0</v>
      </c>
      <c r="E79" s="34">
        <f>IF(Expenses[[#This Row],[Status]] = "Complete",0, Expenses[[#This Row],[Allotted]]-Expenses[[#This Row],[Total Paid]]-Expenses[[#This Row],[PO Issued]])</f>
        <v>0</v>
      </c>
      <c r="F79" s="37"/>
      <c r="G79" s="37"/>
      <c r="H79" s="36"/>
      <c r="I79" s="35"/>
      <c r="J79" s="30"/>
    </row>
    <row r="80" spans="1:10" ht="15" customHeight="1" x14ac:dyDescent="0.35">
      <c r="A80" s="10"/>
      <c r="B80" s="56"/>
      <c r="C80" s="34">
        <f>SUMIFS(Restricted[Debit],Restricted[Spending Bill],Expenses[[#This Row],[Bill No]])</f>
        <v>0</v>
      </c>
      <c r="D80" s="34">
        <f>SUMIFS(PurchaseOrders[Amount],PurchaseOrders[Bill],Expenses[[#This Row],[Bill No]])</f>
        <v>0</v>
      </c>
      <c r="E80" s="34">
        <f>IF(Expenses[[#This Row],[Status]] = "Complete",0, Expenses[[#This Row],[Allotted]]-Expenses[[#This Row],[Total Paid]]-Expenses[[#This Row],[PO Issued]])</f>
        <v>0</v>
      </c>
      <c r="F80" s="37"/>
      <c r="G80" s="37"/>
      <c r="H80" s="36"/>
      <c r="I80" s="35"/>
      <c r="J80" s="30"/>
    </row>
    <row r="81" spans="1:10" ht="15" customHeight="1" x14ac:dyDescent="0.35">
      <c r="A81" s="10"/>
      <c r="B81" s="56"/>
      <c r="C81" s="34">
        <f>SUMIFS(Restricted[Debit],Restricted[Spending Bill],Expenses[[#This Row],[Bill No]])</f>
        <v>0</v>
      </c>
      <c r="D81" s="34">
        <f>SUMIFS(PurchaseOrders[Amount],PurchaseOrders[Bill],Expenses[[#This Row],[Bill No]])</f>
        <v>0</v>
      </c>
      <c r="E81" s="34">
        <f>IF(Expenses[[#This Row],[Status]] = "Complete",0, Expenses[[#This Row],[Allotted]]-Expenses[[#This Row],[Total Paid]]-Expenses[[#This Row],[PO Issued]])</f>
        <v>0</v>
      </c>
      <c r="F81" s="37"/>
      <c r="G81" s="37"/>
      <c r="H81" s="36"/>
      <c r="I81" s="35"/>
      <c r="J81" s="30"/>
    </row>
    <row r="82" spans="1:10" ht="15" customHeight="1" x14ac:dyDescent="0.35">
      <c r="A82" s="10"/>
      <c r="B82" s="56"/>
      <c r="C82" s="34">
        <f>SUMIFS(Restricted[Debit],Restricted[Spending Bill],Expenses[[#This Row],[Bill No]])</f>
        <v>0</v>
      </c>
      <c r="D82" s="34">
        <f>SUMIFS(PurchaseOrders[Amount],PurchaseOrders[Bill],Expenses[[#This Row],[Bill No]])</f>
        <v>0</v>
      </c>
      <c r="E82" s="34">
        <f>IF(Expenses[[#This Row],[Status]] = "Complete",0, Expenses[[#This Row],[Allotted]]-Expenses[[#This Row],[Total Paid]]-Expenses[[#This Row],[PO Issued]])</f>
        <v>0</v>
      </c>
      <c r="F82" s="37"/>
      <c r="G82" s="37"/>
      <c r="H82" s="36"/>
      <c r="I82" s="35"/>
      <c r="J82" s="30"/>
    </row>
    <row r="83" spans="1:10" ht="15" customHeight="1" x14ac:dyDescent="0.35">
      <c r="A83" s="10"/>
      <c r="B83" s="56"/>
      <c r="C83" s="34">
        <f>SUMIFS(Restricted[Debit],Restricted[Spending Bill],Expenses[[#This Row],[Bill No]])</f>
        <v>0</v>
      </c>
      <c r="D83" s="34">
        <f>SUMIFS(PurchaseOrders[Amount],PurchaseOrders[Bill],Expenses[[#This Row],[Bill No]])</f>
        <v>0</v>
      </c>
      <c r="E83" s="34">
        <f>IF(Expenses[[#This Row],[Status]] = "Complete",0, Expenses[[#This Row],[Allotted]]-Expenses[[#This Row],[Total Paid]]-Expenses[[#This Row],[PO Issued]])</f>
        <v>0</v>
      </c>
      <c r="F83" s="37"/>
      <c r="G83" s="37"/>
      <c r="H83" s="36"/>
      <c r="I83" s="35"/>
      <c r="J83" s="30"/>
    </row>
    <row r="84" spans="1:10" ht="15" customHeight="1" x14ac:dyDescent="0.35">
      <c r="A84" s="10"/>
      <c r="B84" s="56"/>
      <c r="C84" s="34">
        <f>SUMIFS(Restricted[Debit],Restricted[Spending Bill],Expenses[[#This Row],[Bill No]])</f>
        <v>0</v>
      </c>
      <c r="D84" s="34">
        <f>SUMIFS(PurchaseOrders[Amount],PurchaseOrders[Bill],Expenses[[#This Row],[Bill No]])</f>
        <v>0</v>
      </c>
      <c r="E84" s="34">
        <f>IF(Expenses[[#This Row],[Status]] = "Complete",0, Expenses[[#This Row],[Allotted]]-Expenses[[#This Row],[Total Paid]]-Expenses[[#This Row],[PO Issued]])</f>
        <v>0</v>
      </c>
      <c r="F84" s="37"/>
      <c r="G84" s="37"/>
      <c r="H84" s="36"/>
      <c r="I84" s="35"/>
      <c r="J84" s="30"/>
    </row>
    <row r="85" spans="1:10" ht="15" customHeight="1" x14ac:dyDescent="0.35">
      <c r="A85" s="10"/>
      <c r="B85" s="56"/>
      <c r="C85" s="34">
        <f>SUMIFS(Restricted[Debit],Restricted[Spending Bill],Expenses[[#This Row],[Bill No]])</f>
        <v>0</v>
      </c>
      <c r="D85" s="34">
        <f>SUMIFS(PurchaseOrders[Amount],PurchaseOrders[Bill],Expenses[[#This Row],[Bill No]])</f>
        <v>0</v>
      </c>
      <c r="E85" s="34">
        <f>IF(Expenses[[#This Row],[Status]] = "Complete",0, Expenses[[#This Row],[Allotted]]-Expenses[[#This Row],[Total Paid]]-Expenses[[#This Row],[PO Issued]])</f>
        <v>0</v>
      </c>
      <c r="F85" s="37"/>
      <c r="G85" s="37"/>
      <c r="H85" s="36"/>
      <c r="I85" s="35"/>
      <c r="J85" s="30"/>
    </row>
    <row r="86" spans="1:10" x14ac:dyDescent="0.3">
      <c r="A86" s="18" t="s">
        <v>119</v>
      </c>
      <c r="B86" s="16">
        <f>SUM(Expenses[Allotted])</f>
        <v>74481.679999999993</v>
      </c>
      <c r="C86" s="16">
        <f>SUM(Expenses[Total Paid])</f>
        <v>48115.64</v>
      </c>
      <c r="D86" s="16">
        <f>SUM(Expenses[PO Issued])</f>
        <v>0</v>
      </c>
      <c r="E86" s="16">
        <f>SUM(Expenses[Outstanding])</f>
        <v>0</v>
      </c>
      <c r="F86" s="16"/>
      <c r="J86" s="30"/>
    </row>
    <row r="87" spans="1:10" ht="12.75" customHeight="1" x14ac:dyDescent="0.3">
      <c r="A87" s="153"/>
      <c r="B87" s="153"/>
      <c r="C87" s="153"/>
      <c r="D87" s="153"/>
      <c r="E87" s="153"/>
      <c r="F87" s="153"/>
      <c r="G87" s="153"/>
      <c r="J87" s="30"/>
    </row>
    <row r="88" spans="1:10" x14ac:dyDescent="0.3">
      <c r="A88" s="18"/>
      <c r="B88" s="16"/>
      <c r="C88" s="16"/>
      <c r="D88" s="16"/>
      <c r="E88" s="16"/>
      <c r="J88" s="30"/>
    </row>
    <row r="89" spans="1:10" x14ac:dyDescent="0.3">
      <c r="A89" s="18"/>
      <c r="B89" s="16"/>
      <c r="J89" s="30"/>
    </row>
    <row r="90" spans="1:10" x14ac:dyDescent="0.3">
      <c r="J90" s="30"/>
    </row>
    <row r="91" spans="1:10" x14ac:dyDescent="0.3">
      <c r="J91" s="30"/>
    </row>
    <row r="92" spans="1:10" x14ac:dyDescent="0.3">
      <c r="J92" s="30"/>
    </row>
    <row r="93" spans="1:10" x14ac:dyDescent="0.3">
      <c r="J93" s="30"/>
    </row>
    <row r="94" spans="1:10" x14ac:dyDescent="0.3">
      <c r="J94" s="30"/>
    </row>
    <row r="95" spans="1:10" x14ac:dyDescent="0.3">
      <c r="J95" s="30"/>
    </row>
    <row r="96" spans="1:10" x14ac:dyDescent="0.3">
      <c r="J96" s="30"/>
    </row>
    <row r="97" spans="10:10" x14ac:dyDescent="0.3">
      <c r="J97" s="30"/>
    </row>
    <row r="98" spans="10:10" x14ac:dyDescent="0.3">
      <c r="J98" s="30"/>
    </row>
    <row r="99" spans="10:10" x14ac:dyDescent="0.3">
      <c r="J99" s="30"/>
    </row>
    <row r="100" spans="10:10" x14ac:dyDescent="0.3">
      <c r="J100" s="30"/>
    </row>
    <row r="101" spans="10:10" x14ac:dyDescent="0.3">
      <c r="J101" s="30"/>
    </row>
  </sheetData>
  <mergeCells count="12">
    <mergeCell ref="A14:G14"/>
    <mergeCell ref="C11:G11"/>
    <mergeCell ref="A1:G1"/>
    <mergeCell ref="A2:G2"/>
    <mergeCell ref="A3:G3"/>
    <mergeCell ref="A5:I5"/>
    <mergeCell ref="A87:G87"/>
    <mergeCell ref="A28:I28"/>
    <mergeCell ref="A15:I15"/>
    <mergeCell ref="A46:I46"/>
    <mergeCell ref="A29:I29"/>
    <mergeCell ref="A27:G27"/>
  </mergeCells>
  <pageMargins left="0.7" right="0.7" top="0.75" bottom="0.75" header="0.3" footer="0.3"/>
  <pageSetup scale="11" orientation="landscape" r:id="rId1"/>
  <legacy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W102"/>
  <sheetViews>
    <sheetView showGridLines="0" workbookViewId="0">
      <pane ySplit="1" topLeftCell="A2" activePane="bottomLeft" state="frozen"/>
      <selection pane="bottomLeft" activeCell="A25" sqref="A25"/>
    </sheetView>
  </sheetViews>
  <sheetFormatPr defaultColWidth="6.59765625" defaultRowHeight="14.15" customHeight="1" x14ac:dyDescent="0.35"/>
  <cols>
    <col min="1" max="1" width="7.59765625" style="4" bestFit="1" customWidth="1"/>
    <col min="2" max="2" width="8.59765625" style="9" bestFit="1" customWidth="1"/>
    <col min="3" max="3" width="8.19921875" style="9" bestFit="1" customWidth="1"/>
    <col min="4" max="4" width="7.86328125" style="4" bestFit="1" customWidth="1"/>
    <col min="5" max="5" width="9.6640625" style="4" bestFit="1" customWidth="1"/>
    <col min="6" max="6" width="8.796875" style="4" bestFit="1" customWidth="1"/>
    <col min="7" max="7" width="6.796875" style="4" bestFit="1" customWidth="1"/>
    <col min="8" max="8" width="11.59765625" style="4" bestFit="1" customWidth="1"/>
    <col min="9" max="9" width="24.796875" style="4" bestFit="1" customWidth="1"/>
    <col min="10" max="10" width="10.3984375" style="4" bestFit="1" customWidth="1"/>
    <col min="11" max="257" width="6.59765625" style="4" customWidth="1"/>
    <col min="258" max="16384" width="6.59765625" style="10"/>
  </cols>
  <sheetData>
    <row r="1" spans="1:257" ht="18" customHeight="1" thickBot="1" x14ac:dyDescent="0.4">
      <c r="A1" s="48" t="s">
        <v>35</v>
      </c>
      <c r="B1" s="49" t="s">
        <v>120</v>
      </c>
      <c r="C1" s="49" t="s">
        <v>121</v>
      </c>
      <c r="D1" s="50" t="s">
        <v>122</v>
      </c>
      <c r="E1" s="50" t="s">
        <v>123</v>
      </c>
      <c r="F1" s="50" t="s">
        <v>124</v>
      </c>
      <c r="G1" s="50" t="s">
        <v>125</v>
      </c>
      <c r="H1" s="50" t="s">
        <v>34</v>
      </c>
      <c r="I1" s="50" t="s">
        <v>3</v>
      </c>
      <c r="J1" s="51" t="s">
        <v>126</v>
      </c>
    </row>
    <row r="2" spans="1:257" ht="18" customHeight="1" x14ac:dyDescent="0.35">
      <c r="A2" s="45">
        <v>43282</v>
      </c>
      <c r="B2" s="67">
        <v>54444.89</v>
      </c>
      <c r="C2" s="67"/>
      <c r="D2" s="67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54444.89</v>
      </c>
      <c r="E2" s="68"/>
      <c r="F2" s="69"/>
      <c r="G2" s="70"/>
      <c r="H2" s="70"/>
      <c r="I2" s="70" t="s">
        <v>127</v>
      </c>
      <c r="J2" s="70"/>
      <c r="IW2" s="10"/>
    </row>
    <row r="3" spans="1:257" ht="18" customHeight="1" x14ac:dyDescent="0.35">
      <c r="A3" s="94">
        <v>43312</v>
      </c>
      <c r="B3" s="95">
        <v>9.4</v>
      </c>
      <c r="C3" s="95"/>
      <c r="D3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54454.29</v>
      </c>
      <c r="E3" s="97" t="s">
        <v>128</v>
      </c>
      <c r="F3" s="97"/>
      <c r="G3" s="97"/>
      <c r="H3" s="97"/>
      <c r="I3" s="98" t="s">
        <v>129</v>
      </c>
      <c r="J3" s="99"/>
    </row>
    <row r="4" spans="1:257" ht="18" customHeight="1" x14ac:dyDescent="0.35">
      <c r="A4" s="94">
        <v>43343</v>
      </c>
      <c r="B4" s="95">
        <v>9.41</v>
      </c>
      <c r="C4" s="95"/>
      <c r="D4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54463.700000000004</v>
      </c>
      <c r="E4" s="98" t="s">
        <v>130</v>
      </c>
      <c r="F4" s="98"/>
      <c r="G4" s="98"/>
      <c r="H4" s="98"/>
      <c r="I4" s="98" t="s">
        <v>129</v>
      </c>
      <c r="J4" s="99"/>
    </row>
    <row r="5" spans="1:257" ht="18" customHeight="1" x14ac:dyDescent="0.35">
      <c r="A5" s="94">
        <v>43373</v>
      </c>
      <c r="B5" s="95">
        <v>9.1</v>
      </c>
      <c r="C5" s="95"/>
      <c r="D5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54472.800000000003</v>
      </c>
      <c r="E5" s="98" t="s">
        <v>131</v>
      </c>
      <c r="F5" s="97"/>
      <c r="G5" s="97"/>
      <c r="H5" s="97"/>
      <c r="I5" s="98" t="s">
        <v>129</v>
      </c>
      <c r="J5" s="99"/>
    </row>
    <row r="6" spans="1:257" ht="18" customHeight="1" x14ac:dyDescent="0.35">
      <c r="A6" s="94">
        <v>43392</v>
      </c>
      <c r="B6" s="95">
        <v>475</v>
      </c>
      <c r="C6" s="95"/>
      <c r="D6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54947.8</v>
      </c>
      <c r="E6" s="97" t="s">
        <v>132</v>
      </c>
      <c r="F6" s="97"/>
      <c r="G6" s="97"/>
      <c r="H6" s="97"/>
      <c r="I6" s="98" t="s">
        <v>133</v>
      </c>
      <c r="J6" s="99" t="s">
        <v>27</v>
      </c>
    </row>
    <row r="7" spans="1:257" ht="18" customHeight="1" x14ac:dyDescent="0.35">
      <c r="A7" s="94">
        <v>43402</v>
      </c>
      <c r="B7" s="95"/>
      <c r="C7" s="95">
        <v>475</v>
      </c>
      <c r="D7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54472.800000000003</v>
      </c>
      <c r="E7" s="97" t="s">
        <v>134</v>
      </c>
      <c r="F7" s="97"/>
      <c r="G7" s="97"/>
      <c r="H7" s="97"/>
      <c r="I7" s="98" t="s">
        <v>135</v>
      </c>
      <c r="J7" s="99" t="s">
        <v>27</v>
      </c>
    </row>
    <row r="8" spans="1:257" ht="18" customHeight="1" x14ac:dyDescent="0.35">
      <c r="A8" s="94">
        <v>43404</v>
      </c>
      <c r="B8" s="95">
        <v>9.43</v>
      </c>
      <c r="C8" s="95"/>
      <c r="D8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54482.23</v>
      </c>
      <c r="E8" s="97" t="s">
        <v>136</v>
      </c>
      <c r="F8" s="97"/>
      <c r="G8" s="97"/>
      <c r="H8" s="97"/>
      <c r="I8" s="98" t="s">
        <v>129</v>
      </c>
      <c r="J8" s="100"/>
    </row>
    <row r="9" spans="1:257" ht="18" customHeight="1" x14ac:dyDescent="0.35">
      <c r="A9" s="94">
        <v>43434</v>
      </c>
      <c r="B9" s="95">
        <v>9.11</v>
      </c>
      <c r="C9" s="95"/>
      <c r="D9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54491.340000000004</v>
      </c>
      <c r="E9" s="97"/>
      <c r="F9" s="97"/>
      <c r="G9" s="97"/>
      <c r="H9" s="97"/>
      <c r="I9" s="98"/>
      <c r="J9" s="100"/>
    </row>
    <row r="10" spans="1:257" ht="18" customHeight="1" x14ac:dyDescent="0.35">
      <c r="A10" s="94">
        <v>43437</v>
      </c>
      <c r="B10" s="95">
        <v>2508</v>
      </c>
      <c r="C10" s="95"/>
      <c r="D10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56999.340000000004</v>
      </c>
      <c r="E10" s="97" t="s">
        <v>137</v>
      </c>
      <c r="F10" s="97"/>
      <c r="G10" s="97"/>
      <c r="H10" s="97"/>
      <c r="I10" s="98" t="s">
        <v>138</v>
      </c>
      <c r="J10" s="99" t="s">
        <v>29</v>
      </c>
    </row>
    <row r="11" spans="1:257" ht="18" customHeight="1" x14ac:dyDescent="0.35">
      <c r="A11" s="94">
        <v>43446</v>
      </c>
      <c r="B11" s="95">
        <v>190</v>
      </c>
      <c r="C11" s="95"/>
      <c r="D11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57189.340000000004</v>
      </c>
      <c r="E11" s="97" t="s">
        <v>139</v>
      </c>
      <c r="F11" s="97"/>
      <c r="G11" s="97"/>
      <c r="H11" s="97"/>
      <c r="I11" s="97" t="s">
        <v>140</v>
      </c>
      <c r="J11" s="99" t="s">
        <v>27</v>
      </c>
    </row>
    <row r="12" spans="1:257" ht="18" customHeight="1" x14ac:dyDescent="0.35">
      <c r="A12" s="94">
        <v>43452</v>
      </c>
      <c r="B12" s="95"/>
      <c r="C12" s="95">
        <v>117</v>
      </c>
      <c r="D12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57072.340000000004</v>
      </c>
      <c r="E12" s="97"/>
      <c r="F12" s="97">
        <v>197901</v>
      </c>
      <c r="G12" s="97"/>
      <c r="H12" s="97" t="s">
        <v>141</v>
      </c>
      <c r="I12" s="98" t="s">
        <v>142</v>
      </c>
      <c r="J12" s="100"/>
    </row>
    <row r="13" spans="1:257" ht="18" customHeight="1" x14ac:dyDescent="0.35">
      <c r="A13" s="94">
        <v>43465</v>
      </c>
      <c r="B13" s="95">
        <v>9.83</v>
      </c>
      <c r="C13" s="95"/>
      <c r="D13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57082.170000000006</v>
      </c>
      <c r="E13" s="98" t="s">
        <v>143</v>
      </c>
      <c r="F13" s="97"/>
      <c r="G13" s="98"/>
      <c r="H13" s="98"/>
      <c r="I13" s="98" t="s">
        <v>129</v>
      </c>
      <c r="J13" s="100"/>
    </row>
    <row r="14" spans="1:257" ht="18" customHeight="1" x14ac:dyDescent="0.35">
      <c r="A14" s="94">
        <v>43496</v>
      </c>
      <c r="B14" s="95">
        <v>9.86</v>
      </c>
      <c r="C14" s="95"/>
      <c r="D14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57092.030000000006</v>
      </c>
      <c r="E14" s="98" t="s">
        <v>144</v>
      </c>
      <c r="F14" s="98"/>
      <c r="G14" s="98"/>
      <c r="H14" s="98"/>
      <c r="I14" s="98" t="s">
        <v>129</v>
      </c>
      <c r="J14" s="99"/>
    </row>
    <row r="15" spans="1:257" ht="18" customHeight="1" x14ac:dyDescent="0.35">
      <c r="A15" s="94">
        <v>43524</v>
      </c>
      <c r="B15" s="95">
        <v>8.89</v>
      </c>
      <c r="C15" s="95"/>
      <c r="D15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57100.920000000006</v>
      </c>
      <c r="E15" s="97" t="s">
        <v>145</v>
      </c>
      <c r="F15" s="98"/>
      <c r="G15" s="98"/>
      <c r="H15" s="98"/>
      <c r="I15" s="98" t="s">
        <v>129</v>
      </c>
      <c r="J15" s="100"/>
    </row>
    <row r="16" spans="1:257" ht="18" customHeight="1" x14ac:dyDescent="0.35">
      <c r="A16" s="94">
        <v>43524</v>
      </c>
      <c r="B16" s="95"/>
      <c r="C16" s="95">
        <v>2900</v>
      </c>
      <c r="D16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54200.920000000006</v>
      </c>
      <c r="E16" s="97" t="s">
        <v>146</v>
      </c>
      <c r="F16" s="97"/>
      <c r="G16" s="97"/>
      <c r="H16" s="97"/>
      <c r="I16" s="81" t="s">
        <v>147</v>
      </c>
      <c r="J16" s="100" t="s">
        <v>106</v>
      </c>
    </row>
    <row r="17" spans="1:13" ht="18" customHeight="1" x14ac:dyDescent="0.35">
      <c r="A17" s="94">
        <v>43552</v>
      </c>
      <c r="B17" s="95"/>
      <c r="C17" s="95">
        <v>281.95999999999998</v>
      </c>
      <c r="D17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53918.960000000006</v>
      </c>
      <c r="E17" s="97"/>
      <c r="F17" s="97">
        <v>200660</v>
      </c>
      <c r="G17" s="97"/>
      <c r="H17" s="97" t="s">
        <v>42</v>
      </c>
      <c r="I17" s="98" t="s">
        <v>45</v>
      </c>
      <c r="J17" s="99" t="s">
        <v>148</v>
      </c>
    </row>
    <row r="18" spans="1:13" ht="18" customHeight="1" x14ac:dyDescent="0.35">
      <c r="A18" s="94">
        <v>43555</v>
      </c>
      <c r="B18" s="95">
        <v>9.36</v>
      </c>
      <c r="C18" s="95"/>
      <c r="D18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53928.320000000007</v>
      </c>
      <c r="E18" s="97" t="s">
        <v>149</v>
      </c>
      <c r="F18" s="97"/>
      <c r="G18" s="97"/>
      <c r="H18" s="97"/>
      <c r="I18" s="98" t="s">
        <v>129</v>
      </c>
      <c r="J18" s="100"/>
    </row>
    <row r="19" spans="1:13" ht="18" customHeight="1" x14ac:dyDescent="0.35">
      <c r="A19" s="94">
        <v>43557</v>
      </c>
      <c r="B19" s="95">
        <v>2900</v>
      </c>
      <c r="C19" s="95"/>
      <c r="D19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56828.320000000007</v>
      </c>
      <c r="E19" s="101"/>
      <c r="F19" s="101" t="s">
        <v>150</v>
      </c>
      <c r="G19" s="101"/>
      <c r="H19" s="97"/>
      <c r="I19" s="98" t="s">
        <v>151</v>
      </c>
      <c r="J19" s="100" t="s">
        <v>106</v>
      </c>
    </row>
    <row r="20" spans="1:13" ht="18" customHeight="1" x14ac:dyDescent="0.35">
      <c r="A20" s="94">
        <v>43559</v>
      </c>
      <c r="B20" s="95">
        <v>575</v>
      </c>
      <c r="C20" s="95"/>
      <c r="D20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57403.320000000007</v>
      </c>
      <c r="E20" s="97" t="s">
        <v>152</v>
      </c>
      <c r="F20" s="97"/>
      <c r="G20" s="97"/>
      <c r="H20" s="97"/>
      <c r="I20" s="98" t="s">
        <v>153</v>
      </c>
      <c r="J20" s="100" t="s">
        <v>31</v>
      </c>
    </row>
    <row r="21" spans="1:13" ht="18" customHeight="1" x14ac:dyDescent="0.35">
      <c r="A21" s="94">
        <v>43585</v>
      </c>
      <c r="B21" s="95">
        <v>9.57</v>
      </c>
      <c r="C21" s="95"/>
      <c r="D21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57412.890000000007</v>
      </c>
      <c r="E21" s="97" t="s">
        <v>154</v>
      </c>
      <c r="F21" s="97"/>
      <c r="G21" s="97"/>
      <c r="H21" s="97"/>
      <c r="I21" s="98" t="s">
        <v>129</v>
      </c>
      <c r="J21" s="100"/>
    </row>
    <row r="22" spans="1:13" ht="18" customHeight="1" x14ac:dyDescent="0.35">
      <c r="A22" s="94">
        <v>43608</v>
      </c>
      <c r="B22" s="95"/>
      <c r="C22" s="95">
        <v>9.6</v>
      </c>
      <c r="D22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57403.290000000008</v>
      </c>
      <c r="E22" s="97" t="s">
        <v>155</v>
      </c>
      <c r="F22" s="97"/>
      <c r="G22" s="97"/>
      <c r="H22" s="98" t="s">
        <v>156</v>
      </c>
      <c r="I22" s="98" t="s">
        <v>157</v>
      </c>
      <c r="J22" s="99" t="s">
        <v>148</v>
      </c>
    </row>
    <row r="23" spans="1:13" ht="18" customHeight="1" x14ac:dyDescent="0.35">
      <c r="A23" s="94">
        <v>43616</v>
      </c>
      <c r="B23" s="95">
        <v>9.92</v>
      </c>
      <c r="C23" s="95"/>
      <c r="D23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57413.210000000006</v>
      </c>
      <c r="E23" s="97" t="s">
        <v>158</v>
      </c>
      <c r="F23" s="97"/>
      <c r="G23" s="97"/>
      <c r="H23" s="98"/>
      <c r="I23" s="98" t="s">
        <v>129</v>
      </c>
      <c r="J23" s="100"/>
    </row>
    <row r="24" spans="1:13" ht="18" customHeight="1" x14ac:dyDescent="0.35">
      <c r="A24" s="94">
        <v>43627</v>
      </c>
      <c r="B24" s="95">
        <v>9.6</v>
      </c>
      <c r="C24" s="102"/>
      <c r="D24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57422.810000000005</v>
      </c>
      <c r="E24" s="98" t="s">
        <v>159</v>
      </c>
      <c r="F24" s="98"/>
      <c r="G24" s="98"/>
      <c r="H24" s="98"/>
      <c r="I24" s="98" t="s">
        <v>135</v>
      </c>
      <c r="J24" s="100" t="s">
        <v>148</v>
      </c>
    </row>
    <row r="25" spans="1:13" ht="18" customHeight="1" x14ac:dyDescent="0.35">
      <c r="A25" s="94">
        <v>43646</v>
      </c>
      <c r="B25" s="95">
        <v>9.6</v>
      </c>
      <c r="C25" s="95"/>
      <c r="D25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25" s="97"/>
      <c r="F25" s="97"/>
      <c r="G25" s="97"/>
      <c r="H25" s="97"/>
      <c r="I25" s="98" t="s">
        <v>129</v>
      </c>
      <c r="J25" s="99"/>
    </row>
    <row r="26" spans="1:13" ht="18" customHeight="1" x14ac:dyDescent="0.35">
      <c r="A26" s="94"/>
      <c r="B26" s="95"/>
      <c r="C26" s="95"/>
      <c r="D26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26" s="98"/>
      <c r="F26" s="97"/>
      <c r="G26" s="97"/>
      <c r="H26" s="98"/>
      <c r="I26" s="98"/>
      <c r="J26" s="100"/>
    </row>
    <row r="27" spans="1:13" ht="18" customHeight="1" x14ac:dyDescent="0.35">
      <c r="A27" s="94"/>
      <c r="B27" s="95"/>
      <c r="C27" s="95"/>
      <c r="D27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27" s="98"/>
      <c r="F27" s="97"/>
      <c r="G27" s="98"/>
      <c r="H27" s="98"/>
      <c r="I27" s="98"/>
      <c r="J27" s="100"/>
    </row>
    <row r="28" spans="1:13" ht="18" customHeight="1" x14ac:dyDescent="0.35">
      <c r="A28" s="94"/>
      <c r="B28" s="95"/>
      <c r="C28" s="95"/>
      <c r="D28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28" s="98"/>
      <c r="F28" s="98"/>
      <c r="G28" s="98"/>
      <c r="H28" s="98"/>
      <c r="I28" s="98"/>
      <c r="J28" s="100"/>
    </row>
    <row r="29" spans="1:13" ht="18" customHeight="1" x14ac:dyDescent="0.35">
      <c r="A29" s="94"/>
      <c r="B29" s="95"/>
      <c r="C29" s="95"/>
      <c r="D29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29" s="98"/>
      <c r="F29" s="98"/>
      <c r="G29" s="98"/>
      <c r="H29" s="98"/>
      <c r="I29" s="98"/>
      <c r="J29" s="100"/>
      <c r="M29" s="4" t="s">
        <v>160</v>
      </c>
    </row>
    <row r="30" spans="1:13" ht="18" customHeight="1" x14ac:dyDescent="0.35">
      <c r="A30" s="94"/>
      <c r="B30" s="95"/>
      <c r="C30" s="95"/>
      <c r="D30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30" s="97"/>
      <c r="F30" s="97"/>
      <c r="G30" s="97"/>
      <c r="H30" s="97"/>
      <c r="I30" s="98"/>
      <c r="J30" s="99"/>
    </row>
    <row r="31" spans="1:13" ht="18" customHeight="1" x14ac:dyDescent="0.35">
      <c r="A31" s="94"/>
      <c r="B31" s="95"/>
      <c r="C31" s="95"/>
      <c r="D31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31" s="97"/>
      <c r="F31" s="97"/>
      <c r="G31" s="97"/>
      <c r="H31" s="97"/>
      <c r="I31" s="97"/>
      <c r="J31" s="99"/>
    </row>
    <row r="32" spans="1:13" ht="18" customHeight="1" x14ac:dyDescent="0.35">
      <c r="A32" s="94"/>
      <c r="B32" s="95"/>
      <c r="C32" s="95"/>
      <c r="D32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32" s="97"/>
      <c r="F32" s="97"/>
      <c r="G32" s="97"/>
      <c r="H32" s="97"/>
      <c r="I32" s="97"/>
      <c r="J32" s="99"/>
    </row>
    <row r="33" spans="1:10" ht="18" customHeight="1" x14ac:dyDescent="0.35">
      <c r="A33" s="94"/>
      <c r="B33" s="95"/>
      <c r="C33" s="95"/>
      <c r="D33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33" s="97"/>
      <c r="F33" s="97"/>
      <c r="G33" s="97"/>
      <c r="H33" s="97"/>
      <c r="I33" s="97"/>
      <c r="J33" s="99"/>
    </row>
    <row r="34" spans="1:10" ht="18" customHeight="1" x14ac:dyDescent="0.35">
      <c r="A34" s="94"/>
      <c r="B34" s="95"/>
      <c r="C34" s="95"/>
      <c r="D34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34" s="97"/>
      <c r="F34" s="97"/>
      <c r="G34" s="97"/>
      <c r="H34" s="97"/>
      <c r="I34" s="97"/>
      <c r="J34" s="99"/>
    </row>
    <row r="35" spans="1:10" ht="18" customHeight="1" x14ac:dyDescent="0.35">
      <c r="A35" s="94"/>
      <c r="B35" s="95"/>
      <c r="C35" s="95"/>
      <c r="D35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35" s="97"/>
      <c r="F35" s="97"/>
      <c r="G35" s="97"/>
      <c r="H35" s="97"/>
      <c r="I35" s="97"/>
      <c r="J35" s="99"/>
    </row>
    <row r="36" spans="1:10" ht="18" customHeight="1" x14ac:dyDescent="0.35">
      <c r="A36" s="94"/>
      <c r="B36" s="95"/>
      <c r="C36" s="95"/>
      <c r="D36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36" s="97"/>
      <c r="F36" s="97"/>
      <c r="G36" s="97"/>
      <c r="H36" s="97"/>
      <c r="I36" s="97"/>
      <c r="J36" s="99"/>
    </row>
    <row r="37" spans="1:10" ht="18" customHeight="1" x14ac:dyDescent="0.35">
      <c r="A37" s="94"/>
      <c r="B37" s="95"/>
      <c r="C37" s="95"/>
      <c r="D37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37" s="97"/>
      <c r="F37" s="97"/>
      <c r="G37" s="97"/>
      <c r="H37" s="97"/>
      <c r="I37" s="97"/>
      <c r="J37" s="99"/>
    </row>
    <row r="38" spans="1:10" ht="18" customHeight="1" x14ac:dyDescent="0.35">
      <c r="A38" s="94"/>
      <c r="B38" s="95"/>
      <c r="C38" s="95"/>
      <c r="D38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38" s="97"/>
      <c r="F38" s="97"/>
      <c r="G38" s="97"/>
      <c r="H38" s="97"/>
      <c r="I38" s="97"/>
      <c r="J38" s="99"/>
    </row>
    <row r="39" spans="1:10" ht="18" customHeight="1" x14ac:dyDescent="0.35">
      <c r="A39" s="94"/>
      <c r="B39" s="95"/>
      <c r="C39" s="95"/>
      <c r="D39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39" s="97"/>
      <c r="F39" s="97"/>
      <c r="G39" s="97"/>
      <c r="H39" s="98"/>
      <c r="I39" s="98"/>
      <c r="J39" s="99"/>
    </row>
    <row r="40" spans="1:10" ht="18" customHeight="1" x14ac:dyDescent="0.35">
      <c r="A40" s="94"/>
      <c r="B40" s="95"/>
      <c r="C40" s="95"/>
      <c r="D40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40" s="97"/>
      <c r="F40" s="97"/>
      <c r="G40" s="97"/>
      <c r="H40" s="97"/>
      <c r="I40" s="97"/>
      <c r="J40" s="99"/>
    </row>
    <row r="41" spans="1:10" ht="18" customHeight="1" x14ac:dyDescent="0.35">
      <c r="A41" s="94"/>
      <c r="B41" s="95"/>
      <c r="C41" s="95"/>
      <c r="D41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41" s="97"/>
      <c r="F41" s="97"/>
      <c r="G41" s="97"/>
      <c r="H41" s="97"/>
      <c r="I41" s="97"/>
      <c r="J41" s="99"/>
    </row>
    <row r="42" spans="1:10" ht="18" customHeight="1" x14ac:dyDescent="0.35">
      <c r="A42" s="94"/>
      <c r="B42" s="95"/>
      <c r="C42" s="95"/>
      <c r="D42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42" s="97"/>
      <c r="F42" s="97"/>
      <c r="G42" s="97"/>
      <c r="H42" s="97"/>
      <c r="I42" s="97"/>
      <c r="J42" s="99"/>
    </row>
    <row r="43" spans="1:10" ht="18" customHeight="1" x14ac:dyDescent="0.35">
      <c r="A43" s="94"/>
      <c r="B43" s="95"/>
      <c r="C43" s="95"/>
      <c r="D43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43" s="97"/>
      <c r="F43" s="97"/>
      <c r="G43" s="97"/>
      <c r="H43" s="97"/>
      <c r="I43" s="97"/>
      <c r="J43" s="99"/>
    </row>
    <row r="44" spans="1:10" ht="18" customHeight="1" x14ac:dyDescent="0.35">
      <c r="A44" s="94"/>
      <c r="B44" s="95"/>
      <c r="C44" s="95"/>
      <c r="D44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44" s="97"/>
      <c r="F44" s="97"/>
      <c r="G44" s="97"/>
      <c r="H44" s="97"/>
      <c r="I44" s="97"/>
      <c r="J44" s="99"/>
    </row>
    <row r="45" spans="1:10" ht="18" customHeight="1" x14ac:dyDescent="0.35">
      <c r="A45" s="94"/>
      <c r="B45" s="95"/>
      <c r="C45" s="95"/>
      <c r="D45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45" s="97"/>
      <c r="F45" s="97"/>
      <c r="G45" s="97"/>
      <c r="H45" s="97"/>
      <c r="I45" s="97"/>
      <c r="J45" s="99"/>
    </row>
    <row r="46" spans="1:10" ht="18" customHeight="1" x14ac:dyDescent="0.35">
      <c r="A46" s="94"/>
      <c r="B46" s="95"/>
      <c r="C46" s="95"/>
      <c r="D46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46" s="97"/>
      <c r="F46" s="97"/>
      <c r="G46" s="97"/>
      <c r="H46" s="97"/>
      <c r="I46" s="97"/>
      <c r="J46" s="99"/>
    </row>
    <row r="47" spans="1:10" ht="18" customHeight="1" x14ac:dyDescent="0.35">
      <c r="A47" s="94"/>
      <c r="B47" s="95"/>
      <c r="C47" s="95"/>
      <c r="D47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47" s="97"/>
      <c r="F47" s="97"/>
      <c r="G47" s="97"/>
      <c r="H47" s="97"/>
      <c r="I47" s="97"/>
      <c r="J47" s="99"/>
    </row>
    <row r="48" spans="1:10" ht="18" customHeight="1" x14ac:dyDescent="0.35">
      <c r="A48" s="94"/>
      <c r="B48" s="95"/>
      <c r="C48" s="95"/>
      <c r="D48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48" s="97"/>
      <c r="F48" s="97"/>
      <c r="G48" s="97"/>
      <c r="H48" s="97"/>
      <c r="I48" s="97"/>
      <c r="J48" s="99"/>
    </row>
    <row r="49" spans="1:10" ht="18" customHeight="1" x14ac:dyDescent="0.35">
      <c r="A49" s="94"/>
      <c r="B49" s="95"/>
      <c r="C49" s="95"/>
      <c r="D49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49" s="97"/>
      <c r="F49" s="97"/>
      <c r="G49" s="97"/>
      <c r="H49" s="97"/>
      <c r="I49" s="97"/>
      <c r="J49" s="99"/>
    </row>
    <row r="50" spans="1:10" ht="18" customHeight="1" x14ac:dyDescent="0.35">
      <c r="A50" s="94"/>
      <c r="B50" s="95"/>
      <c r="C50" s="95"/>
      <c r="D50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50" s="97"/>
      <c r="F50" s="97"/>
      <c r="G50" s="97"/>
      <c r="H50" s="97"/>
      <c r="I50" s="97"/>
      <c r="J50" s="99"/>
    </row>
    <row r="51" spans="1:10" ht="18" customHeight="1" x14ac:dyDescent="0.35">
      <c r="A51" s="94"/>
      <c r="B51" s="95"/>
      <c r="C51" s="95"/>
      <c r="D51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51" s="97"/>
      <c r="F51" s="97"/>
      <c r="G51" s="97"/>
      <c r="H51" s="97"/>
      <c r="I51" s="97"/>
      <c r="J51" s="99"/>
    </row>
    <row r="52" spans="1:10" ht="18" customHeight="1" x14ac:dyDescent="0.35">
      <c r="A52" s="94"/>
      <c r="B52" s="95"/>
      <c r="C52" s="95"/>
      <c r="D52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52" s="97"/>
      <c r="F52" s="97"/>
      <c r="G52" s="97"/>
      <c r="H52" s="97"/>
      <c r="I52" s="97"/>
      <c r="J52" s="99"/>
    </row>
    <row r="53" spans="1:10" ht="18" customHeight="1" x14ac:dyDescent="0.35">
      <c r="A53" s="94"/>
      <c r="B53" s="95"/>
      <c r="C53" s="95"/>
      <c r="D53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53" s="97"/>
      <c r="F53" s="97"/>
      <c r="G53" s="97"/>
      <c r="H53" s="97"/>
      <c r="I53" s="97"/>
      <c r="J53" s="99"/>
    </row>
    <row r="54" spans="1:10" ht="18" customHeight="1" x14ac:dyDescent="0.35">
      <c r="A54" s="94"/>
      <c r="B54" s="95"/>
      <c r="C54" s="95"/>
      <c r="D54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54" s="97"/>
      <c r="F54" s="97"/>
      <c r="G54" s="97"/>
      <c r="H54" s="97"/>
      <c r="I54" s="97"/>
      <c r="J54" s="99"/>
    </row>
    <row r="55" spans="1:10" ht="18" customHeight="1" x14ac:dyDescent="0.35">
      <c r="A55" s="94"/>
      <c r="B55" s="95"/>
      <c r="C55" s="95"/>
      <c r="D55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55" s="97"/>
      <c r="F55" s="97"/>
      <c r="G55" s="97"/>
      <c r="H55" s="97"/>
      <c r="I55" s="97"/>
      <c r="J55" s="99"/>
    </row>
    <row r="56" spans="1:10" ht="18" customHeight="1" x14ac:dyDescent="0.35">
      <c r="A56" s="94"/>
      <c r="B56" s="95"/>
      <c r="C56" s="95"/>
      <c r="D56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56" s="97"/>
      <c r="F56" s="97"/>
      <c r="G56" s="97"/>
      <c r="H56" s="97"/>
      <c r="I56" s="97"/>
      <c r="J56" s="99"/>
    </row>
    <row r="57" spans="1:10" ht="18" customHeight="1" x14ac:dyDescent="0.35">
      <c r="A57" s="94"/>
      <c r="B57" s="95"/>
      <c r="C57" s="95"/>
      <c r="D57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57" s="97"/>
      <c r="F57" s="97"/>
      <c r="G57" s="97"/>
      <c r="H57" s="97"/>
      <c r="I57" s="97"/>
      <c r="J57" s="99"/>
    </row>
    <row r="58" spans="1:10" ht="18" customHeight="1" x14ac:dyDescent="0.35">
      <c r="A58" s="94"/>
      <c r="B58" s="95"/>
      <c r="C58" s="95"/>
      <c r="D58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58" s="97"/>
      <c r="F58" s="97"/>
      <c r="G58" s="97"/>
      <c r="H58" s="97"/>
      <c r="I58" s="97"/>
      <c r="J58" s="99"/>
    </row>
    <row r="59" spans="1:10" ht="18" customHeight="1" x14ac:dyDescent="0.35">
      <c r="A59" s="94"/>
      <c r="B59" s="95"/>
      <c r="C59" s="95"/>
      <c r="D59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59" s="97"/>
      <c r="F59" s="97"/>
      <c r="G59" s="97"/>
      <c r="H59" s="97"/>
      <c r="I59" s="97"/>
      <c r="J59" s="99"/>
    </row>
    <row r="60" spans="1:10" ht="18" customHeight="1" x14ac:dyDescent="0.35">
      <c r="A60" s="94"/>
      <c r="B60" s="95"/>
      <c r="C60" s="95"/>
      <c r="D60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60" s="97"/>
      <c r="F60" s="97"/>
      <c r="G60" s="97"/>
      <c r="H60" s="97"/>
      <c r="I60" s="97"/>
      <c r="J60" s="99"/>
    </row>
    <row r="61" spans="1:10" ht="18" customHeight="1" x14ac:dyDescent="0.35">
      <c r="A61" s="94"/>
      <c r="B61" s="95"/>
      <c r="C61" s="95"/>
      <c r="D61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61" s="97"/>
      <c r="F61" s="97"/>
      <c r="G61" s="97"/>
      <c r="H61" s="97"/>
      <c r="I61" s="97"/>
      <c r="J61" s="99"/>
    </row>
    <row r="62" spans="1:10" ht="18" customHeight="1" x14ac:dyDescent="0.35">
      <c r="A62" s="94"/>
      <c r="B62" s="95"/>
      <c r="C62" s="95"/>
      <c r="D62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62" s="97"/>
      <c r="F62" s="97"/>
      <c r="G62" s="97"/>
      <c r="H62" s="97"/>
      <c r="I62" s="97"/>
      <c r="J62" s="99"/>
    </row>
    <row r="63" spans="1:10" ht="18" customHeight="1" x14ac:dyDescent="0.35">
      <c r="A63" s="94"/>
      <c r="B63" s="95"/>
      <c r="C63" s="95"/>
      <c r="D63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63" s="97"/>
      <c r="F63" s="97"/>
      <c r="G63" s="97"/>
      <c r="H63" s="97"/>
      <c r="I63" s="97"/>
      <c r="J63" s="99"/>
    </row>
    <row r="64" spans="1:10" ht="18" customHeight="1" x14ac:dyDescent="0.35">
      <c r="A64" s="94"/>
      <c r="B64" s="95"/>
      <c r="C64" s="95"/>
      <c r="D64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64" s="97"/>
      <c r="F64" s="97"/>
      <c r="G64" s="97"/>
      <c r="H64" s="97"/>
      <c r="I64" s="97"/>
      <c r="J64" s="99"/>
    </row>
    <row r="65" spans="1:10" ht="18" customHeight="1" x14ac:dyDescent="0.35">
      <c r="A65" s="94"/>
      <c r="B65" s="95"/>
      <c r="C65" s="95"/>
      <c r="D65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65" s="97"/>
      <c r="F65" s="97"/>
      <c r="G65" s="97"/>
      <c r="H65" s="97"/>
      <c r="I65" s="97"/>
      <c r="J65" s="99"/>
    </row>
    <row r="66" spans="1:10" ht="18" customHeight="1" x14ac:dyDescent="0.35">
      <c r="A66" s="94"/>
      <c r="B66" s="95"/>
      <c r="C66" s="95"/>
      <c r="D66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66" s="97"/>
      <c r="F66" s="97"/>
      <c r="G66" s="97"/>
      <c r="H66" s="97"/>
      <c r="I66" s="97"/>
      <c r="J66" s="99"/>
    </row>
    <row r="67" spans="1:10" ht="18" customHeight="1" x14ac:dyDescent="0.35">
      <c r="A67" s="94"/>
      <c r="B67" s="95"/>
      <c r="C67" s="95"/>
      <c r="D67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67" s="97"/>
      <c r="F67" s="97"/>
      <c r="G67" s="97"/>
      <c r="H67" s="97"/>
      <c r="I67" s="97"/>
      <c r="J67" s="99"/>
    </row>
    <row r="68" spans="1:10" ht="18" customHeight="1" x14ac:dyDescent="0.35">
      <c r="A68" s="94"/>
      <c r="B68" s="95"/>
      <c r="C68" s="95"/>
      <c r="D68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68" s="97"/>
      <c r="F68" s="97"/>
      <c r="G68" s="97"/>
      <c r="H68" s="97"/>
      <c r="I68" s="97"/>
      <c r="J68" s="99"/>
    </row>
    <row r="69" spans="1:10" ht="18" customHeight="1" x14ac:dyDescent="0.35">
      <c r="A69" s="94"/>
      <c r="B69" s="95"/>
      <c r="C69" s="95"/>
      <c r="D69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69" s="97"/>
      <c r="F69" s="97"/>
      <c r="G69" s="97"/>
      <c r="H69" s="97"/>
      <c r="I69" s="97"/>
      <c r="J69" s="99"/>
    </row>
    <row r="70" spans="1:10" ht="18" customHeight="1" x14ac:dyDescent="0.35">
      <c r="A70" s="94"/>
      <c r="B70" s="95"/>
      <c r="C70" s="95"/>
      <c r="D70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70" s="97"/>
      <c r="F70" s="97"/>
      <c r="G70" s="97"/>
      <c r="H70" s="97"/>
      <c r="I70" s="97"/>
      <c r="J70" s="99"/>
    </row>
    <row r="71" spans="1:10" ht="18" customHeight="1" x14ac:dyDescent="0.35">
      <c r="A71" s="94"/>
      <c r="B71" s="95"/>
      <c r="C71" s="95"/>
      <c r="D71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71" s="97"/>
      <c r="F71" s="97"/>
      <c r="G71" s="97"/>
      <c r="H71" s="97"/>
      <c r="I71" s="97"/>
      <c r="J71" s="99"/>
    </row>
    <row r="72" spans="1:10" ht="18" customHeight="1" x14ac:dyDescent="0.35">
      <c r="A72" s="94"/>
      <c r="B72" s="95"/>
      <c r="C72" s="95"/>
      <c r="D72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72" s="97"/>
      <c r="F72" s="97"/>
      <c r="G72" s="97"/>
      <c r="H72" s="97"/>
      <c r="I72" s="97"/>
      <c r="J72" s="99"/>
    </row>
    <row r="73" spans="1:10" ht="18" customHeight="1" x14ac:dyDescent="0.35">
      <c r="A73" s="94"/>
      <c r="B73" s="95"/>
      <c r="C73" s="95"/>
      <c r="D73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73" s="97"/>
      <c r="F73" s="97"/>
      <c r="G73" s="97"/>
      <c r="H73" s="97"/>
      <c r="I73" s="97"/>
      <c r="J73" s="99"/>
    </row>
    <row r="74" spans="1:10" ht="18" customHeight="1" x14ac:dyDescent="0.35">
      <c r="A74" s="94"/>
      <c r="B74" s="95"/>
      <c r="C74" s="95"/>
      <c r="D74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74" s="97"/>
      <c r="F74" s="97"/>
      <c r="G74" s="97"/>
      <c r="H74" s="97"/>
      <c r="I74" s="97"/>
      <c r="J74" s="99"/>
    </row>
    <row r="75" spans="1:10" ht="18" customHeight="1" x14ac:dyDescent="0.35">
      <c r="A75" s="94"/>
      <c r="B75" s="95"/>
      <c r="C75" s="95"/>
      <c r="D75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75" s="97"/>
      <c r="F75" s="97"/>
      <c r="G75" s="97"/>
      <c r="H75" s="97"/>
      <c r="I75" s="97"/>
      <c r="J75" s="99"/>
    </row>
    <row r="76" spans="1:10" ht="18" customHeight="1" x14ac:dyDescent="0.35">
      <c r="A76" s="94"/>
      <c r="B76" s="95"/>
      <c r="C76" s="95"/>
      <c r="D76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76" s="97"/>
      <c r="F76" s="97"/>
      <c r="G76" s="97"/>
      <c r="H76" s="97"/>
      <c r="I76" s="97"/>
      <c r="J76" s="99"/>
    </row>
    <row r="77" spans="1:10" ht="18" customHeight="1" x14ac:dyDescent="0.35">
      <c r="A77" s="94"/>
      <c r="B77" s="95"/>
      <c r="C77" s="95"/>
      <c r="D77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77" s="97"/>
      <c r="F77" s="97"/>
      <c r="G77" s="97"/>
      <c r="H77" s="97"/>
      <c r="I77" s="97"/>
      <c r="J77" s="99"/>
    </row>
    <row r="78" spans="1:10" ht="18" customHeight="1" x14ac:dyDescent="0.35">
      <c r="A78" s="94"/>
      <c r="B78" s="95"/>
      <c r="C78" s="95"/>
      <c r="D78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78" s="97"/>
      <c r="F78" s="97"/>
      <c r="G78" s="97"/>
      <c r="H78" s="97"/>
      <c r="I78" s="97"/>
      <c r="J78" s="99"/>
    </row>
    <row r="79" spans="1:10" ht="18" customHeight="1" x14ac:dyDescent="0.35">
      <c r="A79" s="94"/>
      <c r="B79" s="95"/>
      <c r="C79" s="95"/>
      <c r="D79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79" s="97"/>
      <c r="F79" s="97"/>
      <c r="G79" s="97"/>
      <c r="H79" s="97"/>
      <c r="I79" s="97"/>
      <c r="J79" s="99"/>
    </row>
    <row r="80" spans="1:10" ht="18" customHeight="1" x14ac:dyDescent="0.35">
      <c r="A80" s="94"/>
      <c r="B80" s="95"/>
      <c r="C80" s="95"/>
      <c r="D80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80" s="97"/>
      <c r="F80" s="97"/>
      <c r="G80" s="97"/>
      <c r="H80" s="97"/>
      <c r="I80" s="97"/>
      <c r="J80" s="99"/>
    </row>
    <row r="81" spans="1:10" ht="18" customHeight="1" x14ac:dyDescent="0.35">
      <c r="A81" s="94"/>
      <c r="B81" s="95"/>
      <c r="C81" s="95"/>
      <c r="D81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81" s="97"/>
      <c r="F81" s="97"/>
      <c r="G81" s="97"/>
      <c r="H81" s="97"/>
      <c r="I81" s="97"/>
      <c r="J81" s="99"/>
    </row>
    <row r="82" spans="1:10" ht="18" customHeight="1" x14ac:dyDescent="0.35">
      <c r="A82" s="94"/>
      <c r="B82" s="95"/>
      <c r="C82" s="95"/>
      <c r="D82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82" s="97"/>
      <c r="F82" s="97"/>
      <c r="G82" s="97"/>
      <c r="H82" s="97"/>
      <c r="I82" s="97"/>
      <c r="J82" s="99"/>
    </row>
    <row r="83" spans="1:10" ht="18" customHeight="1" x14ac:dyDescent="0.35">
      <c r="A83" s="94"/>
      <c r="B83" s="95"/>
      <c r="C83" s="95"/>
      <c r="D83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83" s="97"/>
      <c r="F83" s="97"/>
      <c r="G83" s="97"/>
      <c r="H83" s="97"/>
      <c r="I83" s="97"/>
      <c r="J83" s="99"/>
    </row>
    <row r="84" spans="1:10" ht="18" customHeight="1" x14ac:dyDescent="0.35">
      <c r="A84" s="94"/>
      <c r="B84" s="95"/>
      <c r="C84" s="95"/>
      <c r="D84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84" s="97"/>
      <c r="F84" s="97"/>
      <c r="G84" s="97"/>
      <c r="H84" s="97"/>
      <c r="I84" s="97"/>
      <c r="J84" s="99"/>
    </row>
    <row r="85" spans="1:10" ht="18" customHeight="1" x14ac:dyDescent="0.35">
      <c r="A85" s="94"/>
      <c r="B85" s="95"/>
      <c r="C85" s="95"/>
      <c r="D85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85" s="97"/>
      <c r="F85" s="97"/>
      <c r="G85" s="97"/>
      <c r="H85" s="97"/>
      <c r="I85" s="97"/>
      <c r="J85" s="99"/>
    </row>
    <row r="86" spans="1:10" ht="18" customHeight="1" x14ac:dyDescent="0.35">
      <c r="A86" s="94"/>
      <c r="B86" s="95"/>
      <c r="C86" s="95"/>
      <c r="D86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86" s="97"/>
      <c r="F86" s="97"/>
      <c r="G86" s="97"/>
      <c r="H86" s="97"/>
      <c r="I86" s="97"/>
      <c r="J86" s="99"/>
    </row>
    <row r="87" spans="1:10" ht="18" customHeight="1" x14ac:dyDescent="0.35">
      <c r="A87" s="94"/>
      <c r="B87" s="95"/>
      <c r="C87" s="95"/>
      <c r="D87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87" s="97"/>
      <c r="F87" s="97"/>
      <c r="G87" s="97"/>
      <c r="H87" s="97"/>
      <c r="I87" s="97"/>
      <c r="J87" s="99"/>
    </row>
    <row r="88" spans="1:10" ht="18" customHeight="1" x14ac:dyDescent="0.35">
      <c r="A88" s="94"/>
      <c r="B88" s="95"/>
      <c r="C88" s="95"/>
      <c r="D88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88" s="97"/>
      <c r="F88" s="97"/>
      <c r="G88" s="97"/>
      <c r="H88" s="97"/>
      <c r="I88" s="97"/>
      <c r="J88" s="99"/>
    </row>
    <row r="89" spans="1:10" ht="18" customHeight="1" x14ac:dyDescent="0.35">
      <c r="A89" s="94"/>
      <c r="B89" s="95"/>
      <c r="C89" s="95"/>
      <c r="D89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89" s="97"/>
      <c r="F89" s="97"/>
      <c r="G89" s="97"/>
      <c r="H89" s="97"/>
      <c r="I89" s="97"/>
      <c r="J89" s="99"/>
    </row>
    <row r="90" spans="1:10" ht="18" customHeight="1" x14ac:dyDescent="0.35">
      <c r="A90" s="94"/>
      <c r="B90" s="95"/>
      <c r="C90" s="95"/>
      <c r="D90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90" s="97"/>
      <c r="F90" s="97"/>
      <c r="G90" s="97"/>
      <c r="H90" s="97"/>
      <c r="I90" s="97"/>
      <c r="J90" s="99"/>
    </row>
    <row r="91" spans="1:10" ht="18" customHeight="1" x14ac:dyDescent="0.35">
      <c r="A91" s="94"/>
      <c r="B91" s="95"/>
      <c r="C91" s="95"/>
      <c r="D91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91" s="97"/>
      <c r="F91" s="97"/>
      <c r="G91" s="97"/>
      <c r="H91" s="97"/>
      <c r="I91" s="97"/>
      <c r="J91" s="99"/>
    </row>
    <row r="92" spans="1:10" ht="18" customHeight="1" x14ac:dyDescent="0.35">
      <c r="A92" s="94"/>
      <c r="B92" s="95"/>
      <c r="C92" s="95"/>
      <c r="D92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92" s="97"/>
      <c r="F92" s="97"/>
      <c r="G92" s="97"/>
      <c r="H92" s="97"/>
      <c r="I92" s="97"/>
      <c r="J92" s="99"/>
    </row>
    <row r="93" spans="1:10" ht="18" customHeight="1" x14ac:dyDescent="0.35">
      <c r="A93" s="94"/>
      <c r="B93" s="95"/>
      <c r="C93" s="95"/>
      <c r="D93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93" s="97"/>
      <c r="F93" s="97"/>
      <c r="G93" s="97"/>
      <c r="H93" s="97"/>
      <c r="I93" s="97"/>
      <c r="J93" s="99"/>
    </row>
    <row r="94" spans="1:10" ht="18" customHeight="1" x14ac:dyDescent="0.35">
      <c r="A94" s="94"/>
      <c r="B94" s="95"/>
      <c r="C94" s="95"/>
      <c r="D94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94" s="97"/>
      <c r="F94" s="97"/>
      <c r="G94" s="97"/>
      <c r="H94" s="97"/>
      <c r="I94" s="97"/>
      <c r="J94" s="99"/>
    </row>
    <row r="95" spans="1:10" ht="18" customHeight="1" x14ac:dyDescent="0.35">
      <c r="A95" s="94"/>
      <c r="B95" s="95"/>
      <c r="C95" s="95"/>
      <c r="D95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95" s="97"/>
      <c r="F95" s="97"/>
      <c r="G95" s="97"/>
      <c r="H95" s="97"/>
      <c r="I95" s="97"/>
      <c r="J95" s="99"/>
    </row>
    <row r="96" spans="1:10" ht="18" customHeight="1" x14ac:dyDescent="0.35">
      <c r="A96" s="94"/>
      <c r="B96" s="95"/>
      <c r="C96" s="95"/>
      <c r="D96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96" s="97"/>
      <c r="F96" s="97"/>
      <c r="G96" s="97"/>
      <c r="H96" s="97"/>
      <c r="I96" s="97"/>
      <c r="J96" s="99"/>
    </row>
    <row r="97" spans="1:10" ht="18" customHeight="1" x14ac:dyDescent="0.35">
      <c r="A97" s="94"/>
      <c r="B97" s="95"/>
      <c r="C97" s="95"/>
      <c r="D97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97" s="97"/>
      <c r="F97" s="97"/>
      <c r="G97" s="97"/>
      <c r="H97" s="97"/>
      <c r="I97" s="97"/>
      <c r="J97" s="99"/>
    </row>
    <row r="98" spans="1:10" ht="18" customHeight="1" x14ac:dyDescent="0.35">
      <c r="A98" s="94"/>
      <c r="B98" s="95"/>
      <c r="C98" s="95"/>
      <c r="D98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98" s="97"/>
      <c r="F98" s="97"/>
      <c r="G98" s="97"/>
      <c r="H98" s="97"/>
      <c r="I98" s="97"/>
      <c r="J98" s="99"/>
    </row>
    <row r="99" spans="1:10" ht="18" customHeight="1" x14ac:dyDescent="0.35">
      <c r="A99" s="94"/>
      <c r="B99" s="95"/>
      <c r="C99" s="95"/>
      <c r="D99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99" s="97"/>
      <c r="F99" s="97"/>
      <c r="G99" s="97"/>
      <c r="H99" s="97"/>
      <c r="I99" s="97"/>
      <c r="J99" s="99"/>
    </row>
    <row r="100" spans="1:10" ht="18" customHeight="1" x14ac:dyDescent="0.35">
      <c r="A100" s="94"/>
      <c r="B100" s="95"/>
      <c r="C100" s="95"/>
      <c r="D100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100" s="97"/>
      <c r="F100" s="97"/>
      <c r="G100" s="97"/>
      <c r="H100" s="97"/>
      <c r="I100" s="97"/>
      <c r="J100" s="99"/>
    </row>
    <row r="101" spans="1:10" ht="18" customHeight="1" x14ac:dyDescent="0.35">
      <c r="A101" s="94"/>
      <c r="B101" s="95"/>
      <c r="C101" s="95"/>
      <c r="D101" s="9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101" s="97"/>
      <c r="F101" s="97"/>
      <c r="G101" s="97"/>
      <c r="H101" s="97"/>
      <c r="I101" s="97"/>
      <c r="J101" s="99"/>
    </row>
    <row r="102" spans="1:10" ht="18" customHeight="1" x14ac:dyDescent="0.35">
      <c r="A102" s="103"/>
      <c r="B102" s="104"/>
      <c r="C102" s="104"/>
      <c r="D102" s="105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E102" s="106"/>
      <c r="F102" s="106"/>
      <c r="G102" s="106"/>
      <c r="H102" s="106"/>
      <c r="I102" s="106"/>
      <c r="J102" s="107"/>
    </row>
  </sheetData>
  <pageMargins left="0.75" right="0.75" top="1" bottom="1" header="0.5" footer="0.5"/>
  <pageSetup orientation="portrait" r:id="rId1"/>
  <headerFooter>
    <oddFooter>&amp;L&amp;"Helvetica,Regular"&amp;12&amp;K000000	&amp;P</oddFooter>
  </headerFooter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IU339"/>
  <sheetViews>
    <sheetView showGridLines="0" workbookViewId="0">
      <pane ySplit="1" topLeftCell="A36" activePane="bottomLeft" state="frozen"/>
      <selection pane="bottomLeft" activeCell="A59" sqref="A59"/>
    </sheetView>
  </sheetViews>
  <sheetFormatPr defaultColWidth="6.59765625" defaultRowHeight="14.15" customHeight="1" x14ac:dyDescent="0.35"/>
  <cols>
    <col min="1" max="1" width="7.59765625" style="4" bestFit="1" customWidth="1"/>
    <col min="2" max="4" width="7.86328125" style="4" bestFit="1" customWidth="1"/>
    <col min="5" max="5" width="11.796875" style="6" bestFit="1" customWidth="1"/>
    <col min="6" max="6" width="9.06640625" style="4" bestFit="1" customWidth="1"/>
    <col min="7" max="7" width="21.796875" style="4" bestFit="1" customWidth="1"/>
    <col min="8" max="8" width="25.6640625" style="4" bestFit="1" customWidth="1"/>
    <col min="9" max="9" width="30.46484375" style="4" bestFit="1" customWidth="1"/>
    <col min="10" max="10" width="18.6640625" style="4" bestFit="1" customWidth="1"/>
    <col min="11" max="11" width="12.796875" style="4" bestFit="1" customWidth="1"/>
    <col min="12" max="255" width="6.59765625" style="4" customWidth="1"/>
    <col min="256" max="16384" width="6.59765625" style="10"/>
  </cols>
  <sheetData>
    <row r="1" spans="1:255" s="12" customFormat="1" ht="18" customHeight="1" thickBot="1" x14ac:dyDescent="0.35">
      <c r="A1" s="52" t="s">
        <v>35</v>
      </c>
      <c r="B1" s="53" t="s">
        <v>120</v>
      </c>
      <c r="C1" s="53" t="s">
        <v>121</v>
      </c>
      <c r="D1" s="53" t="s">
        <v>122</v>
      </c>
      <c r="E1" s="54" t="s">
        <v>125</v>
      </c>
      <c r="F1" s="53" t="s">
        <v>124</v>
      </c>
      <c r="G1" s="53" t="s">
        <v>34</v>
      </c>
      <c r="H1" s="53" t="s">
        <v>3</v>
      </c>
      <c r="I1" s="53" t="s">
        <v>126</v>
      </c>
      <c r="J1" s="53" t="s">
        <v>161</v>
      </c>
      <c r="K1" s="55" t="s">
        <v>162</v>
      </c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</row>
    <row r="2" spans="1:255" ht="18" customHeight="1" x14ac:dyDescent="0.35">
      <c r="A2" s="45">
        <v>43282</v>
      </c>
      <c r="B2" s="67">
        <v>4733.68</v>
      </c>
      <c r="C2" s="67"/>
      <c r="D2" s="67">
        <f ca="1">IF(ISNUMBER(OFFSET(Restricted[[#This Row],[Total]],-1,0)),OFFSET(Restricted[[#This Row],[Total]],-1,0)+Restricted[[#This Row],[Credit]]-Restricted[[#This Row],[Debit]],Restricted[[#This Row],[Credit]]-Restricted[[#This Row],[Debit]])</f>
        <v>4733.68</v>
      </c>
      <c r="E2" s="71"/>
      <c r="F2" s="72"/>
      <c r="G2" s="73"/>
      <c r="H2" s="73" t="s">
        <v>163</v>
      </c>
      <c r="I2" s="73"/>
      <c r="J2" s="73"/>
      <c r="K2" s="77" t="s">
        <v>20</v>
      </c>
    </row>
    <row r="3" spans="1:255" ht="18" customHeight="1" x14ac:dyDescent="0.35">
      <c r="A3" s="82">
        <v>43362</v>
      </c>
      <c r="B3" s="114">
        <v>64305</v>
      </c>
      <c r="C3" s="114"/>
      <c r="D3" s="114">
        <f ca="1">IF(ISNUMBER(OFFSET(Restricted[[#This Row],[Total]],-1,0)),OFFSET(Restricted[[#This Row],[Total]],-1,0)+Restricted[[#This Row],[Credit]]-Restricted[[#This Row],[Debit]],Restricted[[#This Row],[Credit]]-Restricted[[#This Row],[Debit]])</f>
        <v>69038.679999999993</v>
      </c>
      <c r="E3" s="115"/>
      <c r="F3" s="116"/>
      <c r="G3" s="116"/>
      <c r="H3" s="116" t="s">
        <v>164</v>
      </c>
      <c r="I3" s="116"/>
      <c r="J3" s="116"/>
      <c r="K3" s="72" t="s">
        <v>18</v>
      </c>
    </row>
    <row r="4" spans="1:255" ht="18" customHeight="1" x14ac:dyDescent="0.35">
      <c r="A4" s="82">
        <v>43328</v>
      </c>
      <c r="B4" s="114"/>
      <c r="C4" s="114">
        <v>74.78</v>
      </c>
      <c r="D4" s="114">
        <f ca="1">IF(ISNUMBER(OFFSET(Restricted[[#This Row],[Total]],-1,0)),OFFSET(Restricted[[#This Row],[Total]],-1,0)+Restricted[[#This Row],[Credit]]-Restricted[[#This Row],[Debit]],Restricted[[#This Row],[Credit]]-Restricted[[#This Row],[Debit]])</f>
        <v>68963.899999999994</v>
      </c>
      <c r="E4" s="115"/>
      <c r="F4" s="116">
        <v>193862</v>
      </c>
      <c r="G4" s="116" t="s">
        <v>165</v>
      </c>
      <c r="H4" s="116" t="s">
        <v>166</v>
      </c>
      <c r="I4" s="116" t="s">
        <v>70</v>
      </c>
      <c r="J4" s="116" t="s">
        <v>66</v>
      </c>
      <c r="K4" s="116" t="s">
        <v>22</v>
      </c>
    </row>
    <row r="5" spans="1:255" ht="18" customHeight="1" x14ac:dyDescent="0.35">
      <c r="A5" s="82">
        <v>43335</v>
      </c>
      <c r="B5" s="114"/>
      <c r="C5" s="114">
        <v>225.68</v>
      </c>
      <c r="D5" s="114">
        <f ca="1">IF(ISNUMBER(OFFSET(Restricted[[#This Row],[Total]],-1,0)),OFFSET(Restricted[[#This Row],[Total]],-1,0)+Restricted[[#This Row],[Credit]]-Restricted[[#This Row],[Debit]],Restricted[[#This Row],[Credit]]-Restricted[[#This Row],[Debit]])</f>
        <v>68738.22</v>
      </c>
      <c r="E5" s="115">
        <v>20180001890850</v>
      </c>
      <c r="F5" s="116">
        <v>193922</v>
      </c>
      <c r="G5" s="116" t="s">
        <v>167</v>
      </c>
      <c r="H5" s="116" t="s">
        <v>168</v>
      </c>
      <c r="I5" s="116" t="s">
        <v>169</v>
      </c>
      <c r="J5" s="116" t="s">
        <v>62</v>
      </c>
      <c r="K5" s="117" t="s">
        <v>25</v>
      </c>
    </row>
    <row r="6" spans="1:255" ht="18" customHeight="1" x14ac:dyDescent="0.35">
      <c r="A6" s="82">
        <v>43347</v>
      </c>
      <c r="B6" s="114"/>
      <c r="C6" s="114">
        <v>57</v>
      </c>
      <c r="D6" s="114">
        <f ca="1">IF(ISNUMBER(OFFSET(Restricted[[#This Row],[Total]],-1,0)),OFFSET(Restricted[[#This Row],[Total]],-1,0)+Restricted[[#This Row],[Credit]]-Restricted[[#This Row],[Debit]],Restricted[[#This Row],[Credit]]-Restricted[[#This Row],[Debit]])</f>
        <v>68681.22</v>
      </c>
      <c r="E6" s="115"/>
      <c r="F6" s="116">
        <v>194095</v>
      </c>
      <c r="G6" s="116" t="s">
        <v>38</v>
      </c>
      <c r="H6" s="116" t="s">
        <v>37</v>
      </c>
      <c r="I6" s="116" t="s">
        <v>170</v>
      </c>
      <c r="J6" s="116" t="s">
        <v>66</v>
      </c>
      <c r="K6" s="117" t="s">
        <v>148</v>
      </c>
    </row>
    <row r="7" spans="1:255" ht="18" customHeight="1" x14ac:dyDescent="0.35">
      <c r="A7" s="82">
        <v>43354</v>
      </c>
      <c r="B7" s="114"/>
      <c r="C7" s="114">
        <v>180</v>
      </c>
      <c r="D7" s="114">
        <f ca="1">IF(ISNUMBER(OFFSET(Restricted[[#This Row],[Total]],-1,0)),OFFSET(Restricted[[#This Row],[Total]],-1,0)+Restricted[[#This Row],[Credit]]-Restricted[[#This Row],[Debit]],Restricted[[#This Row],[Credit]]-Restricted[[#This Row],[Debit]])</f>
        <v>68501.22</v>
      </c>
      <c r="E7" s="115"/>
      <c r="F7" s="116">
        <v>194231</v>
      </c>
      <c r="G7" s="116" t="s">
        <v>41</v>
      </c>
      <c r="H7" s="116" t="s">
        <v>40</v>
      </c>
      <c r="I7" s="116"/>
      <c r="J7" s="116" t="s">
        <v>66</v>
      </c>
      <c r="K7" s="117" t="s">
        <v>148</v>
      </c>
    </row>
    <row r="8" spans="1:255" ht="18" customHeight="1" x14ac:dyDescent="0.35">
      <c r="A8" s="82">
        <v>43370</v>
      </c>
      <c r="B8" s="114"/>
      <c r="C8" s="114">
        <v>220.01</v>
      </c>
      <c r="D8" s="114">
        <f ca="1">IF(ISNUMBER(OFFSET(Restricted[[#This Row],[Total]],-1,0)),OFFSET(Restricted[[#This Row],[Total]],-1,0)+Restricted[[#This Row],[Credit]]-Restricted[[#This Row],[Debit]],Restricted[[#This Row],[Credit]]-Restricted[[#This Row],[Debit]])</f>
        <v>68281.210000000006</v>
      </c>
      <c r="E8" s="115"/>
      <c r="F8" s="116">
        <v>194737</v>
      </c>
      <c r="G8" s="116" t="s">
        <v>171</v>
      </c>
      <c r="H8" s="116" t="s">
        <v>172</v>
      </c>
      <c r="I8" s="116" t="s">
        <v>68</v>
      </c>
      <c r="J8" s="116" t="s">
        <v>62</v>
      </c>
      <c r="K8" s="117" t="s">
        <v>69</v>
      </c>
    </row>
    <row r="9" spans="1:255" ht="18" customHeight="1" x14ac:dyDescent="0.35">
      <c r="A9" s="82">
        <v>43381</v>
      </c>
      <c r="B9" s="114"/>
      <c r="C9" s="114">
        <v>76.2</v>
      </c>
      <c r="D9" s="114">
        <f ca="1">IF(ISNUMBER(OFFSET(Restricted[[#This Row],[Total]],-1,0)),OFFSET(Restricted[[#This Row],[Total]],-1,0)+Restricted[[#This Row],[Credit]]-Restricted[[#This Row],[Debit]],Restricted[[#This Row],[Credit]]-Restricted[[#This Row],[Debit]])</f>
        <v>68205.010000000009</v>
      </c>
      <c r="E9" s="115"/>
      <c r="F9" s="116" t="s">
        <v>173</v>
      </c>
      <c r="G9" s="116" t="s">
        <v>174</v>
      </c>
      <c r="H9" s="116" t="s">
        <v>175</v>
      </c>
      <c r="I9" s="116" t="s">
        <v>176</v>
      </c>
      <c r="J9" s="116" t="s">
        <v>62</v>
      </c>
      <c r="K9" s="117" t="s">
        <v>83</v>
      </c>
    </row>
    <row r="10" spans="1:255" ht="18" customHeight="1" x14ac:dyDescent="0.35">
      <c r="A10" s="82">
        <v>43384</v>
      </c>
      <c r="B10" s="114"/>
      <c r="C10" s="114">
        <v>378.34</v>
      </c>
      <c r="D10" s="114">
        <f ca="1">IF(ISNUMBER(OFFSET(Restricted[[#This Row],[Total]],-1,0)),OFFSET(Restricted[[#This Row],[Total]],-1,0)+Restricted[[#This Row],[Credit]]-Restricted[[#This Row],[Debit]],Restricted[[#This Row],[Credit]]-Restricted[[#This Row],[Debit]])</f>
        <v>67826.670000000013</v>
      </c>
      <c r="E10" s="115">
        <v>20190000259850</v>
      </c>
      <c r="F10" s="116">
        <v>195169</v>
      </c>
      <c r="G10" s="116" t="s">
        <v>177</v>
      </c>
      <c r="H10" s="116" t="s">
        <v>178</v>
      </c>
      <c r="I10" s="116" t="s">
        <v>68</v>
      </c>
      <c r="J10" s="116" t="s">
        <v>62</v>
      </c>
      <c r="K10" s="117" t="s">
        <v>69</v>
      </c>
    </row>
    <row r="11" spans="1:255" ht="18" customHeight="1" x14ac:dyDescent="0.35">
      <c r="A11" s="82">
        <v>43391</v>
      </c>
      <c r="B11" s="114"/>
      <c r="C11" s="114">
        <v>171</v>
      </c>
      <c r="D11" s="114">
        <f ca="1">IF(ISNUMBER(OFFSET(Restricted[[#This Row],[Total]],-1,0)),OFFSET(Restricted[[#This Row],[Total]],-1,0)+Restricted[[#This Row],[Credit]]-Restricted[[#This Row],[Debit]],Restricted[[#This Row],[Credit]]-Restricted[[#This Row],[Debit]])</f>
        <v>67655.670000000013</v>
      </c>
      <c r="E11" s="115"/>
      <c r="F11" s="116">
        <v>195479</v>
      </c>
      <c r="G11" s="116" t="s">
        <v>42</v>
      </c>
      <c r="H11" s="116" t="s">
        <v>37</v>
      </c>
      <c r="I11" s="116" t="s">
        <v>170</v>
      </c>
      <c r="J11" s="116" t="s">
        <v>66</v>
      </c>
      <c r="K11" s="117" t="s">
        <v>148</v>
      </c>
    </row>
    <row r="12" spans="1:255" ht="18" customHeight="1" x14ac:dyDescent="0.35">
      <c r="A12" s="82">
        <v>43391</v>
      </c>
      <c r="B12" s="114"/>
      <c r="C12" s="114">
        <v>75</v>
      </c>
      <c r="D12" s="114">
        <f ca="1">IF(ISNUMBER(OFFSET(Restricted[[#This Row],[Total]],-1,0)),OFFSET(Restricted[[#This Row],[Total]],-1,0)+Restricted[[#This Row],[Credit]]-Restricted[[#This Row],[Debit]],Restricted[[#This Row],[Credit]]-Restricted[[#This Row],[Debit]])</f>
        <v>67580.670000000013</v>
      </c>
      <c r="E12" s="115"/>
      <c r="F12" s="116">
        <v>195481</v>
      </c>
      <c r="G12" s="116" t="s">
        <v>171</v>
      </c>
      <c r="H12" s="116" t="s">
        <v>179</v>
      </c>
      <c r="I12" s="116" t="s">
        <v>88</v>
      </c>
      <c r="J12" s="116" t="s">
        <v>62</v>
      </c>
      <c r="K12" s="117" t="s">
        <v>89</v>
      </c>
    </row>
    <row r="13" spans="1:255" ht="18" customHeight="1" x14ac:dyDescent="0.35">
      <c r="A13" s="82">
        <v>43397</v>
      </c>
      <c r="B13" s="114"/>
      <c r="C13" s="114">
        <v>104.94</v>
      </c>
      <c r="D13" s="114">
        <f ca="1">IF(ISNUMBER(OFFSET(Restricted[[#This Row],[Total]],-1,0)),OFFSET(Restricted[[#This Row],[Total]],-1,0)+Restricted[[#This Row],[Credit]]-Restricted[[#This Row],[Debit]],Restricted[[#This Row],[Credit]]-Restricted[[#This Row],[Debit]])</f>
        <v>67475.73000000001</v>
      </c>
      <c r="E13" s="115"/>
      <c r="F13" s="116">
        <v>193862</v>
      </c>
      <c r="G13" s="116" t="s">
        <v>171</v>
      </c>
      <c r="H13" s="116" t="s">
        <v>180</v>
      </c>
      <c r="I13" s="116" t="s">
        <v>181</v>
      </c>
      <c r="J13" s="116" t="s">
        <v>62</v>
      </c>
      <c r="K13" s="116" t="s">
        <v>76</v>
      </c>
    </row>
    <row r="14" spans="1:255" ht="18" customHeight="1" x14ac:dyDescent="0.35">
      <c r="A14" s="82">
        <v>43397</v>
      </c>
      <c r="B14" s="114"/>
      <c r="C14" s="114">
        <v>110</v>
      </c>
      <c r="D14" s="114">
        <f ca="1">IF(ISNUMBER(OFFSET(Restricted[[#This Row],[Total]],-1,0)),OFFSET(Restricted[[#This Row],[Total]],-1,0)+Restricted[[#This Row],[Credit]]-Restricted[[#This Row],[Debit]],Restricted[[#This Row],[Credit]]-Restricted[[#This Row],[Debit]])</f>
        <v>67365.73000000001</v>
      </c>
      <c r="E14" s="115"/>
      <c r="F14" s="116">
        <v>195668</v>
      </c>
      <c r="G14" s="116" t="s">
        <v>42</v>
      </c>
      <c r="H14" s="116" t="s">
        <v>43</v>
      </c>
      <c r="I14" s="116"/>
      <c r="J14" s="116" t="s">
        <v>66</v>
      </c>
      <c r="K14" s="116" t="s">
        <v>148</v>
      </c>
    </row>
    <row r="15" spans="1:255" ht="18" customHeight="1" x14ac:dyDescent="0.35">
      <c r="A15" s="82">
        <v>43398</v>
      </c>
      <c r="B15" s="114"/>
      <c r="C15" s="114">
        <v>142.5</v>
      </c>
      <c r="D15" s="114">
        <f ca="1">IF(ISNUMBER(OFFSET(Restricted[[#This Row],[Total]],-1,0)),OFFSET(Restricted[[#This Row],[Total]],-1,0)+Restricted[[#This Row],[Credit]]-Restricted[[#This Row],[Debit]],Restricted[[#This Row],[Credit]]-Restricted[[#This Row],[Debit]])</f>
        <v>67223.23000000001</v>
      </c>
      <c r="E15" s="115"/>
      <c r="F15" s="116">
        <v>195727</v>
      </c>
      <c r="G15" s="116" t="s">
        <v>182</v>
      </c>
      <c r="H15" s="116" t="s">
        <v>183</v>
      </c>
      <c r="I15" s="116" t="s">
        <v>184</v>
      </c>
      <c r="J15" s="116" t="s">
        <v>62</v>
      </c>
      <c r="K15" s="116" t="s">
        <v>74</v>
      </c>
    </row>
    <row r="16" spans="1:255" ht="18" customHeight="1" x14ac:dyDescent="0.35">
      <c r="A16" s="82">
        <v>43398</v>
      </c>
      <c r="B16" s="114"/>
      <c r="C16" s="114">
        <v>450</v>
      </c>
      <c r="D16" s="114">
        <f ca="1">IF(ISNUMBER(OFFSET(Restricted[[#This Row],[Total]],-1,0)),OFFSET(Restricted[[#This Row],[Total]],-1,0)+Restricted[[#This Row],[Credit]]-Restricted[[#This Row],[Debit]],Restricted[[#This Row],[Credit]]-Restricted[[#This Row],[Debit]])</f>
        <v>66773.23000000001</v>
      </c>
      <c r="E16" s="115"/>
      <c r="F16" s="116">
        <v>195731</v>
      </c>
      <c r="G16" s="116" t="s">
        <v>185</v>
      </c>
      <c r="H16" s="116" t="s">
        <v>186</v>
      </c>
      <c r="I16" s="116" t="s">
        <v>90</v>
      </c>
      <c r="J16" s="116" t="s">
        <v>62</v>
      </c>
      <c r="K16" s="117" t="s">
        <v>91</v>
      </c>
    </row>
    <row r="17" spans="1:11" ht="18" customHeight="1" x14ac:dyDescent="0.35">
      <c r="A17" s="82">
        <v>43402</v>
      </c>
      <c r="B17" s="114">
        <v>475</v>
      </c>
      <c r="C17" s="114"/>
      <c r="D17" s="114">
        <f ca="1">IF(ISNUMBER(OFFSET(Restricted[[#This Row],[Total]],-1,0)),OFFSET(Restricted[[#This Row],[Total]],-1,0)+Restricted[[#This Row],[Credit]]-Restricted[[#This Row],[Debit]],Restricted[[#This Row],[Credit]]-Restricted[[#This Row],[Debit]])</f>
        <v>67248.23000000001</v>
      </c>
      <c r="E17" s="115"/>
      <c r="F17" s="116" t="s">
        <v>134</v>
      </c>
      <c r="G17" s="116" t="s">
        <v>49</v>
      </c>
      <c r="H17" s="116" t="s">
        <v>187</v>
      </c>
      <c r="I17" s="116" t="s">
        <v>188</v>
      </c>
      <c r="J17" s="116" t="s">
        <v>79</v>
      </c>
      <c r="K17" s="117" t="s">
        <v>27</v>
      </c>
    </row>
    <row r="18" spans="1:11" ht="18" customHeight="1" x14ac:dyDescent="0.35">
      <c r="A18" s="82">
        <v>43403</v>
      </c>
      <c r="B18" s="114"/>
      <c r="C18" s="114">
        <v>89.8</v>
      </c>
      <c r="D18" s="114">
        <f ca="1">IF(ISNUMBER(OFFSET(Restricted[[#This Row],[Total]],-1,0)),OFFSET(Restricted[[#This Row],[Total]],-1,0)+Restricted[[#This Row],[Credit]]-Restricted[[#This Row],[Debit]],Restricted[[#This Row],[Credit]]-Restricted[[#This Row],[Debit]])</f>
        <v>67158.430000000008</v>
      </c>
      <c r="E18" s="115"/>
      <c r="F18" s="116" t="s">
        <v>189</v>
      </c>
      <c r="G18" s="116" t="s">
        <v>190</v>
      </c>
      <c r="H18" s="116" t="s">
        <v>175</v>
      </c>
      <c r="I18" s="116" t="s">
        <v>184</v>
      </c>
      <c r="J18" s="116" t="s">
        <v>62</v>
      </c>
      <c r="K18" s="116" t="s">
        <v>74</v>
      </c>
    </row>
    <row r="19" spans="1:11" ht="18" customHeight="1" x14ac:dyDescent="0.35">
      <c r="A19" s="82">
        <v>43404</v>
      </c>
      <c r="B19" s="114"/>
      <c r="C19" s="114">
        <v>435</v>
      </c>
      <c r="D19" s="114">
        <f ca="1">IF(ISNUMBER(OFFSET(Restricted[[#This Row],[Total]],-1,0)),OFFSET(Restricted[[#This Row],[Total]],-1,0)+Restricted[[#This Row],[Credit]]-Restricted[[#This Row],[Debit]],Restricted[[#This Row],[Credit]]-Restricted[[#This Row],[Debit]])</f>
        <v>66723.430000000008</v>
      </c>
      <c r="E19" s="115"/>
      <c r="F19" s="116">
        <v>195933</v>
      </c>
      <c r="G19" s="116" t="s">
        <v>191</v>
      </c>
      <c r="H19" s="116" t="s">
        <v>192</v>
      </c>
      <c r="I19" s="116" t="s">
        <v>184</v>
      </c>
      <c r="J19" s="116" t="s">
        <v>62</v>
      </c>
      <c r="K19" s="117" t="s">
        <v>74</v>
      </c>
    </row>
    <row r="20" spans="1:11" ht="18" customHeight="1" x14ac:dyDescent="0.35">
      <c r="A20" s="82">
        <v>43412</v>
      </c>
      <c r="B20" s="114"/>
      <c r="C20" s="114">
        <v>800</v>
      </c>
      <c r="D20" s="114">
        <f ca="1">IF(ISNUMBER(OFFSET(Restricted[[#This Row],[Total]],-1,0)),OFFSET(Restricted[[#This Row],[Total]],-1,0)+Restricted[[#This Row],[Credit]]-Restricted[[#This Row],[Debit]],Restricted[[#This Row],[Credit]]-Restricted[[#This Row],[Debit]])</f>
        <v>65923.430000000008</v>
      </c>
      <c r="E20" s="115"/>
      <c r="F20" s="116" t="s">
        <v>193</v>
      </c>
      <c r="G20" s="116" t="s">
        <v>194</v>
      </c>
      <c r="H20" s="116" t="s">
        <v>195</v>
      </c>
      <c r="I20" s="116" t="s">
        <v>78</v>
      </c>
      <c r="J20" s="116" t="s">
        <v>79</v>
      </c>
      <c r="K20" s="117" t="s">
        <v>80</v>
      </c>
    </row>
    <row r="21" spans="1:11" ht="18" customHeight="1" x14ac:dyDescent="0.35">
      <c r="A21" s="82">
        <v>43425</v>
      </c>
      <c r="B21" s="114"/>
      <c r="C21" s="114">
        <v>140</v>
      </c>
      <c r="D21" s="114">
        <f ca="1">IF(ISNUMBER(OFFSET(Restricted[[#This Row],[Total]],-1,0)),OFFSET(Restricted[[#This Row],[Total]],-1,0)+Restricted[[#This Row],[Credit]]-Restricted[[#This Row],[Debit]],Restricted[[#This Row],[Credit]]-Restricted[[#This Row],[Debit]])</f>
        <v>65783.430000000008</v>
      </c>
      <c r="E21" s="115"/>
      <c r="F21" s="116" t="s">
        <v>196</v>
      </c>
      <c r="G21" s="116" t="s">
        <v>197</v>
      </c>
      <c r="H21" s="116" t="s">
        <v>198</v>
      </c>
      <c r="I21" s="116" t="s">
        <v>78</v>
      </c>
      <c r="J21" s="116" t="s">
        <v>79</v>
      </c>
      <c r="K21" s="117" t="s">
        <v>80</v>
      </c>
    </row>
    <row r="22" spans="1:11" ht="18" customHeight="1" x14ac:dyDescent="0.35">
      <c r="A22" s="82">
        <v>43433</v>
      </c>
      <c r="B22" s="114"/>
      <c r="C22" s="114">
        <v>198.75</v>
      </c>
      <c r="D22" s="114">
        <f ca="1">IF(ISNUMBER(OFFSET(Restricted[[#This Row],[Total]],-1,0)),OFFSET(Restricted[[#This Row],[Total]],-1,0)+Restricted[[#This Row],[Credit]]-Restricted[[#This Row],[Debit]],Restricted[[#This Row],[Credit]]-Restricted[[#This Row],[Debit]])</f>
        <v>65584.680000000008</v>
      </c>
      <c r="E22" s="115"/>
      <c r="F22" s="116">
        <v>196981</v>
      </c>
      <c r="G22" s="116" t="s">
        <v>199</v>
      </c>
      <c r="H22" s="116" t="s">
        <v>200</v>
      </c>
      <c r="I22" s="116" t="s">
        <v>90</v>
      </c>
      <c r="J22" s="116" t="s">
        <v>62</v>
      </c>
      <c r="K22" s="116" t="s">
        <v>91</v>
      </c>
    </row>
    <row r="23" spans="1:11" ht="18" customHeight="1" x14ac:dyDescent="0.35">
      <c r="A23" s="82">
        <v>43438</v>
      </c>
      <c r="B23" s="114"/>
      <c r="C23" s="114">
        <v>1000</v>
      </c>
      <c r="D23" s="114">
        <f ca="1">IF(ISNUMBER(OFFSET(Restricted[[#This Row],[Total]],-1,0)),OFFSET(Restricted[[#This Row],[Total]],-1,0)+Restricted[[#This Row],[Credit]]-Restricted[[#This Row],[Debit]],Restricted[[#This Row],[Credit]]-Restricted[[#This Row],[Debit]])</f>
        <v>64584.680000000008</v>
      </c>
      <c r="E23" s="115"/>
      <c r="F23" s="116">
        <v>197232</v>
      </c>
      <c r="G23" s="116" t="s">
        <v>201</v>
      </c>
      <c r="H23" s="116" t="s">
        <v>202</v>
      </c>
      <c r="I23" s="116" t="s">
        <v>90</v>
      </c>
      <c r="J23" s="116" t="s">
        <v>62</v>
      </c>
      <c r="K23" s="116" t="s">
        <v>91</v>
      </c>
    </row>
    <row r="24" spans="1:11" ht="18" customHeight="1" x14ac:dyDescent="0.35">
      <c r="A24" s="82">
        <v>43444</v>
      </c>
      <c r="B24" s="114"/>
      <c r="C24" s="114">
        <v>54.21</v>
      </c>
      <c r="D24" s="114">
        <f ca="1">IF(ISNUMBER(OFFSET(Restricted[[#This Row],[Total]],-1,0)),OFFSET(Restricted[[#This Row],[Total]],-1,0)+Restricted[[#This Row],[Credit]]-Restricted[[#This Row],[Debit]],Restricted[[#This Row],[Credit]]-Restricted[[#This Row],[Debit]])</f>
        <v>64530.470000000008</v>
      </c>
      <c r="E24" s="115"/>
      <c r="F24" s="116">
        <v>197584</v>
      </c>
      <c r="G24" s="116" t="s">
        <v>203</v>
      </c>
      <c r="H24" s="116" t="s">
        <v>204</v>
      </c>
      <c r="I24" s="116" t="s">
        <v>84</v>
      </c>
      <c r="J24" s="116" t="s">
        <v>79</v>
      </c>
      <c r="K24" s="117" t="s">
        <v>85</v>
      </c>
    </row>
    <row r="25" spans="1:11" ht="18" customHeight="1" x14ac:dyDescent="0.35">
      <c r="A25" s="82">
        <v>43445</v>
      </c>
      <c r="B25" s="114"/>
      <c r="C25" s="114">
        <v>92.46</v>
      </c>
      <c r="D25" s="114">
        <f ca="1">IF(ISNUMBER(OFFSET(Restricted[[#This Row],[Total]],-1,0)),OFFSET(Restricted[[#This Row],[Total]],-1,0)+Restricted[[#This Row],[Credit]]-Restricted[[#This Row],[Debit]],Restricted[[#This Row],[Credit]]-Restricted[[#This Row],[Debit]])</f>
        <v>64438.010000000009</v>
      </c>
      <c r="E25" s="115"/>
      <c r="F25" s="116">
        <v>197587</v>
      </c>
      <c r="G25" s="116" t="s">
        <v>177</v>
      </c>
      <c r="H25" s="116" t="s">
        <v>205</v>
      </c>
      <c r="I25" s="116" t="s">
        <v>94</v>
      </c>
      <c r="J25" s="116" t="s">
        <v>95</v>
      </c>
      <c r="K25" s="78" t="s">
        <v>96</v>
      </c>
    </row>
    <row r="26" spans="1:11" ht="18" customHeight="1" x14ac:dyDescent="0.35">
      <c r="A26" s="82">
        <v>43446</v>
      </c>
      <c r="B26" s="114"/>
      <c r="C26" s="114">
        <v>2459.1</v>
      </c>
      <c r="D26" s="114">
        <f ca="1">IF(ISNUMBER(OFFSET(Restricted[[#This Row],[Total]],-1,0)),OFFSET(Restricted[[#This Row],[Total]],-1,0)+Restricted[[#This Row],[Credit]]-Restricted[[#This Row],[Debit]],Restricted[[#This Row],[Credit]]-Restricted[[#This Row],[Debit]])</f>
        <v>61978.910000000011</v>
      </c>
      <c r="E26" s="115">
        <v>20190000626850</v>
      </c>
      <c r="F26" s="116">
        <v>197646</v>
      </c>
      <c r="G26" s="116" t="s">
        <v>206</v>
      </c>
      <c r="H26" s="116" t="s">
        <v>207</v>
      </c>
      <c r="I26" s="116" t="s">
        <v>92</v>
      </c>
      <c r="J26" s="116" t="s">
        <v>66</v>
      </c>
      <c r="K26" s="116" t="s">
        <v>93</v>
      </c>
    </row>
    <row r="27" spans="1:11" ht="18" customHeight="1" x14ac:dyDescent="0.35">
      <c r="A27" s="82">
        <v>43452</v>
      </c>
      <c r="B27" s="114"/>
      <c r="C27" s="114">
        <v>114.48</v>
      </c>
      <c r="D27" s="114">
        <f ca="1">IF(ISNUMBER(OFFSET(Restricted[[#This Row],[Total]],-1,0)),OFFSET(Restricted[[#This Row],[Total]],-1,0)+Restricted[[#This Row],[Credit]]-Restricted[[#This Row],[Debit]],Restricted[[#This Row],[Credit]]-Restricted[[#This Row],[Debit]])</f>
        <v>61864.430000000008</v>
      </c>
      <c r="E27" s="115"/>
      <c r="F27" s="116">
        <v>197901</v>
      </c>
      <c r="G27" s="116" t="s">
        <v>141</v>
      </c>
      <c r="H27" s="116" t="s">
        <v>208</v>
      </c>
      <c r="I27" s="116" t="s">
        <v>176</v>
      </c>
      <c r="J27" s="116" t="s">
        <v>62</v>
      </c>
      <c r="K27" s="116" t="s">
        <v>83</v>
      </c>
    </row>
    <row r="28" spans="1:11" ht="18" customHeight="1" x14ac:dyDescent="0.35">
      <c r="A28" s="82">
        <v>43452</v>
      </c>
      <c r="B28" s="114"/>
      <c r="C28" s="114">
        <v>91.79</v>
      </c>
      <c r="D28" s="114">
        <f ca="1">IF(ISNUMBER(OFFSET(Restricted[[#This Row],[Total]],-1,0)),OFFSET(Restricted[[#This Row],[Total]],-1,0)+Restricted[[#This Row],[Credit]]-Restricted[[#This Row],[Debit]],Restricted[[#This Row],[Credit]]-Restricted[[#This Row],[Debit]])</f>
        <v>61772.640000000007</v>
      </c>
      <c r="E28" s="115"/>
      <c r="F28" s="116">
        <v>197941</v>
      </c>
      <c r="G28" s="116" t="s">
        <v>171</v>
      </c>
      <c r="H28" s="118" t="s">
        <v>209</v>
      </c>
      <c r="I28" s="118" t="s">
        <v>75</v>
      </c>
      <c r="J28" s="118" t="s">
        <v>62</v>
      </c>
      <c r="K28" s="79" t="s">
        <v>76</v>
      </c>
    </row>
    <row r="29" spans="1:11" ht="18" customHeight="1" x14ac:dyDescent="0.35">
      <c r="A29" s="82">
        <v>43479</v>
      </c>
      <c r="B29" s="114"/>
      <c r="C29" s="114">
        <v>575</v>
      </c>
      <c r="D29" s="114">
        <f ca="1">IF(ISNUMBER(OFFSET(Restricted[[#This Row],[Total]],-1,0)),OFFSET(Restricted[[#This Row],[Total]],-1,0)+Restricted[[#This Row],[Credit]]-Restricted[[#This Row],[Debit]],Restricted[[#This Row],[Credit]]-Restricted[[#This Row],[Debit]])</f>
        <v>61197.640000000007</v>
      </c>
      <c r="E29" s="115"/>
      <c r="F29" s="116">
        <v>198167</v>
      </c>
      <c r="G29" s="116" t="s">
        <v>210</v>
      </c>
      <c r="H29" s="116" t="s">
        <v>211</v>
      </c>
      <c r="I29" s="116" t="s">
        <v>97</v>
      </c>
      <c r="J29" s="116" t="s">
        <v>98</v>
      </c>
      <c r="K29" s="116" t="s">
        <v>31</v>
      </c>
    </row>
    <row r="30" spans="1:11" ht="18" customHeight="1" x14ac:dyDescent="0.35">
      <c r="A30" s="82">
        <v>43487</v>
      </c>
      <c r="B30" s="114"/>
      <c r="C30" s="114">
        <v>75</v>
      </c>
      <c r="D30" s="114">
        <f ca="1">IF(ISNUMBER(OFFSET(Restricted[[#This Row],[Total]],-1,0)),OFFSET(Restricted[[#This Row],[Total]],-1,0)+Restricted[[#This Row],[Credit]]-Restricted[[#This Row],[Debit]],Restricted[[#This Row],[Credit]]-Restricted[[#This Row],[Debit]])</f>
        <v>61122.640000000007</v>
      </c>
      <c r="E30" s="115"/>
      <c r="F30" s="116">
        <v>198338</v>
      </c>
      <c r="G30" s="116" t="s">
        <v>42</v>
      </c>
      <c r="H30" s="116" t="s">
        <v>37</v>
      </c>
      <c r="I30" s="116" t="s">
        <v>170</v>
      </c>
      <c r="J30" s="116" t="s">
        <v>66</v>
      </c>
      <c r="K30" s="116" t="s">
        <v>148</v>
      </c>
    </row>
    <row r="31" spans="1:11" ht="18" customHeight="1" x14ac:dyDescent="0.35">
      <c r="A31" s="82">
        <v>43488</v>
      </c>
      <c r="B31" s="114"/>
      <c r="C31" s="114">
        <v>515.25</v>
      </c>
      <c r="D31" s="114">
        <f ca="1">IF(ISNUMBER(OFFSET(Restricted[[#This Row],[Total]],-1,0)),OFFSET(Restricted[[#This Row],[Total]],-1,0)+Restricted[[#This Row],[Credit]]-Restricted[[#This Row],[Debit]],Restricted[[#This Row],[Credit]]-Restricted[[#This Row],[Debit]])</f>
        <v>60607.390000000007</v>
      </c>
      <c r="E31" s="115"/>
      <c r="F31" s="116">
        <v>198369</v>
      </c>
      <c r="G31" s="116" t="s">
        <v>38</v>
      </c>
      <c r="H31" s="116" t="s">
        <v>212</v>
      </c>
      <c r="I31" s="116" t="s">
        <v>213</v>
      </c>
      <c r="J31" s="116" t="s">
        <v>66</v>
      </c>
      <c r="K31" s="116" t="s">
        <v>148</v>
      </c>
    </row>
    <row r="32" spans="1:11" ht="18" customHeight="1" x14ac:dyDescent="0.35">
      <c r="A32" s="82">
        <v>43490</v>
      </c>
      <c r="B32" s="114"/>
      <c r="C32" s="114">
        <v>1003</v>
      </c>
      <c r="D32" s="114">
        <f ca="1">IF(ISNUMBER(OFFSET(Restricted[[#This Row],[Total]],-1,0)),OFFSET(Restricted[[#This Row],[Total]],-1,0)+Restricted[[#This Row],[Credit]]-Restricted[[#This Row],[Debit]],Restricted[[#This Row],[Credit]]-Restricted[[#This Row],[Debit]])</f>
        <v>59604.390000000007</v>
      </c>
      <c r="E32" s="115"/>
      <c r="F32" s="116">
        <v>197941</v>
      </c>
      <c r="G32" s="116" t="s">
        <v>214</v>
      </c>
      <c r="H32" s="116" t="s">
        <v>215</v>
      </c>
      <c r="I32" s="116" t="s">
        <v>77</v>
      </c>
      <c r="J32" s="116" t="s">
        <v>62</v>
      </c>
      <c r="K32" s="116" t="s">
        <v>29</v>
      </c>
    </row>
    <row r="33" spans="1:11" ht="18" customHeight="1" x14ac:dyDescent="0.35">
      <c r="A33" s="82">
        <v>43497</v>
      </c>
      <c r="B33" s="114"/>
      <c r="C33" s="114">
        <v>2100</v>
      </c>
      <c r="D33" s="114">
        <f ca="1">IF(ISNUMBER(OFFSET(Restricted[[#This Row],[Total]],-1,0)),OFFSET(Restricted[[#This Row],[Total]],-1,0)+Restricted[[#This Row],[Credit]]-Restricted[[#This Row],[Debit]],Restricted[[#This Row],[Credit]]-Restricted[[#This Row],[Debit]])</f>
        <v>57504.390000000007</v>
      </c>
      <c r="E33" s="115"/>
      <c r="F33" s="116">
        <v>198517</v>
      </c>
      <c r="G33" s="116" t="s">
        <v>216</v>
      </c>
      <c r="H33" s="116" t="s">
        <v>217</v>
      </c>
      <c r="I33" s="116" t="s">
        <v>218</v>
      </c>
      <c r="J33" s="116" t="s">
        <v>79</v>
      </c>
      <c r="K33" s="116" t="s">
        <v>27</v>
      </c>
    </row>
    <row r="34" spans="1:11" ht="18" customHeight="1" x14ac:dyDescent="0.35">
      <c r="A34" s="82">
        <v>43518</v>
      </c>
      <c r="B34" s="114"/>
      <c r="C34" s="114">
        <v>107.02</v>
      </c>
      <c r="D34" s="114">
        <f ca="1">IF(ISNUMBER(OFFSET(Restricted[[#This Row],[Total]],-1,0)),OFFSET(Restricted[[#This Row],[Total]],-1,0)+Restricted[[#This Row],[Credit]]-Restricted[[#This Row],[Debit]],Restricted[[#This Row],[Credit]]-Restricted[[#This Row],[Debit]])</f>
        <v>57397.37000000001</v>
      </c>
      <c r="E34" s="115"/>
      <c r="F34" s="116">
        <v>199171</v>
      </c>
      <c r="G34" s="116" t="s">
        <v>219</v>
      </c>
      <c r="H34" s="116" t="s">
        <v>220</v>
      </c>
      <c r="I34" s="116" t="s">
        <v>84</v>
      </c>
      <c r="J34" s="116" t="s">
        <v>79</v>
      </c>
      <c r="K34" s="116" t="s">
        <v>85</v>
      </c>
    </row>
    <row r="35" spans="1:11" ht="18" customHeight="1" x14ac:dyDescent="0.35">
      <c r="A35" s="82">
        <v>43518</v>
      </c>
      <c r="B35" s="114"/>
      <c r="C35" s="114">
        <v>623.5</v>
      </c>
      <c r="D35" s="114">
        <f ca="1">IF(ISNUMBER(OFFSET(Restricted[[#This Row],[Total]],-1,0)),OFFSET(Restricted[[#This Row],[Total]],-1,0)+Restricted[[#This Row],[Credit]]-Restricted[[#This Row],[Debit]],Restricted[[#This Row],[Credit]]-Restricted[[#This Row],[Debit]])</f>
        <v>56773.87000000001</v>
      </c>
      <c r="E35" s="62"/>
      <c r="F35" s="115">
        <v>199179</v>
      </c>
      <c r="G35" s="117" t="s">
        <v>221</v>
      </c>
      <c r="H35" s="117" t="s">
        <v>222</v>
      </c>
      <c r="I35" s="116" t="s">
        <v>73</v>
      </c>
      <c r="J35" s="116" t="s">
        <v>62</v>
      </c>
      <c r="K35" s="117" t="s">
        <v>74</v>
      </c>
    </row>
    <row r="36" spans="1:11" ht="18" customHeight="1" x14ac:dyDescent="0.35">
      <c r="A36" s="82">
        <v>43523</v>
      </c>
      <c r="B36" s="114"/>
      <c r="C36" s="114">
        <v>75</v>
      </c>
      <c r="D36" s="114">
        <f ca="1">IF(ISNUMBER(OFFSET(Restricted[[#This Row],[Total]],-1,0)),OFFSET(Restricted[[#This Row],[Total]],-1,0)+Restricted[[#This Row],[Credit]]-Restricted[[#This Row],[Debit]],Restricted[[#This Row],[Credit]]-Restricted[[#This Row],[Debit]])</f>
        <v>56698.87000000001</v>
      </c>
      <c r="E36" s="115"/>
      <c r="F36" s="116">
        <v>199426</v>
      </c>
      <c r="G36" s="117" t="s">
        <v>42</v>
      </c>
      <c r="H36" s="116" t="s">
        <v>37</v>
      </c>
      <c r="I36" s="116" t="s">
        <v>170</v>
      </c>
      <c r="J36" s="116" t="s">
        <v>66</v>
      </c>
      <c r="K36" s="116" t="s">
        <v>148</v>
      </c>
    </row>
    <row r="37" spans="1:11" ht="18" customHeight="1" x14ac:dyDescent="0.35">
      <c r="A37" s="82">
        <v>43524</v>
      </c>
      <c r="B37" s="114"/>
      <c r="C37" s="114">
        <v>575</v>
      </c>
      <c r="D37" s="114">
        <f ca="1">IF(ISNUMBER(OFFSET(Restricted[[#This Row],[Total]],-1,0)),OFFSET(Restricted[[#This Row],[Total]],-1,0)+Restricted[[#This Row],[Credit]]-Restricted[[#This Row],[Debit]],Restricted[[#This Row],[Credit]]-Restricted[[#This Row],[Debit]])</f>
        <v>56123.87000000001</v>
      </c>
      <c r="E37" s="115"/>
      <c r="F37" s="116">
        <v>19947</v>
      </c>
      <c r="G37" s="116" t="s">
        <v>210</v>
      </c>
      <c r="H37" s="116" t="s">
        <v>223</v>
      </c>
      <c r="I37" s="116" t="s">
        <v>97</v>
      </c>
      <c r="J37" s="116" t="s">
        <v>98</v>
      </c>
      <c r="K37" s="116" t="s">
        <v>31</v>
      </c>
    </row>
    <row r="38" spans="1:11" ht="18" customHeight="1" x14ac:dyDescent="0.35">
      <c r="A38" s="82">
        <v>43529</v>
      </c>
      <c r="B38" s="114"/>
      <c r="C38" s="114">
        <v>2000</v>
      </c>
      <c r="D38" s="114">
        <f ca="1">IF(ISNUMBER(OFFSET(Restricted[[#This Row],[Total]],-1,0)),OFFSET(Restricted[[#This Row],[Total]],-1,0)+Restricted[[#This Row],[Credit]]-Restricted[[#This Row],[Debit]],Restricted[[#This Row],[Credit]]-Restricted[[#This Row],[Debit]])</f>
        <v>54123.87000000001</v>
      </c>
      <c r="E38" s="115"/>
      <c r="F38" s="116">
        <v>199633</v>
      </c>
      <c r="G38" s="116" t="s">
        <v>224</v>
      </c>
      <c r="H38" s="116" t="s">
        <v>225</v>
      </c>
      <c r="I38" s="116" t="s">
        <v>99</v>
      </c>
      <c r="J38" s="116" t="s">
        <v>98</v>
      </c>
      <c r="K38" s="116" t="s">
        <v>100</v>
      </c>
    </row>
    <row r="39" spans="1:11" ht="18" customHeight="1" x14ac:dyDescent="0.35">
      <c r="A39" s="82">
        <v>43552</v>
      </c>
      <c r="B39" s="114"/>
      <c r="C39" s="114">
        <v>85</v>
      </c>
      <c r="D39" s="114">
        <f ca="1">IF(ISNUMBER(OFFSET(Restricted[[#This Row],[Total]],-1,0)),OFFSET(Restricted[[#This Row],[Total]],-1,0)+Restricted[[#This Row],[Credit]]-Restricted[[#This Row],[Debit]],Restricted[[#This Row],[Credit]]-Restricted[[#This Row],[Debit]])</f>
        <v>54038.87000000001</v>
      </c>
      <c r="E39" s="115"/>
      <c r="F39" s="116">
        <v>200669</v>
      </c>
      <c r="G39" s="116" t="s">
        <v>42</v>
      </c>
      <c r="H39" s="116" t="s">
        <v>37</v>
      </c>
      <c r="I39" s="116" t="s">
        <v>170</v>
      </c>
      <c r="J39" s="116" t="s">
        <v>66</v>
      </c>
      <c r="K39" s="117" t="s">
        <v>148</v>
      </c>
    </row>
    <row r="40" spans="1:11" ht="18" customHeight="1" x14ac:dyDescent="0.35">
      <c r="A40" s="82">
        <v>43557</v>
      </c>
      <c r="B40" s="114"/>
      <c r="C40" s="114">
        <v>2900</v>
      </c>
      <c r="D40" s="114">
        <f ca="1">IF(ISNUMBER(OFFSET(Restricted[[#This Row],[Total]],-1,0)),OFFSET(Restricted[[#This Row],[Total]],-1,0)+Restricted[[#This Row],[Credit]]-Restricted[[#This Row],[Debit]],Restricted[[#This Row],[Credit]]-Restricted[[#This Row],[Debit]])</f>
        <v>51138.87000000001</v>
      </c>
      <c r="E40" s="115"/>
      <c r="F40" s="116" t="s">
        <v>226</v>
      </c>
      <c r="G40" s="116" t="s">
        <v>49</v>
      </c>
      <c r="H40" s="116" t="s">
        <v>227</v>
      </c>
      <c r="I40" s="116" t="s">
        <v>105</v>
      </c>
      <c r="J40" s="116" t="s">
        <v>98</v>
      </c>
      <c r="K40" s="117" t="s">
        <v>106</v>
      </c>
    </row>
    <row r="41" spans="1:11" ht="18" customHeight="1" x14ac:dyDescent="0.35">
      <c r="A41" s="82">
        <v>43563</v>
      </c>
      <c r="B41" s="114"/>
      <c r="C41" s="114">
        <v>800</v>
      </c>
      <c r="D41" s="114">
        <f ca="1">IF(ISNUMBER(OFFSET(Restricted[[#This Row],[Total]],-1,0)),OFFSET(Restricted[[#This Row],[Total]],-1,0)+Restricted[[#This Row],[Credit]]-Restricted[[#This Row],[Debit]],Restricted[[#This Row],[Credit]]-Restricted[[#This Row],[Debit]])</f>
        <v>50338.87000000001</v>
      </c>
      <c r="E41" s="115"/>
      <c r="F41" s="116" t="s">
        <v>228</v>
      </c>
      <c r="G41" s="116" t="s">
        <v>194</v>
      </c>
      <c r="H41" s="116" t="s">
        <v>195</v>
      </c>
      <c r="I41" s="116" t="s">
        <v>107</v>
      </c>
      <c r="J41" s="116" t="s">
        <v>79</v>
      </c>
      <c r="K41" s="116" t="s">
        <v>108</v>
      </c>
    </row>
    <row r="42" spans="1:11" ht="18" customHeight="1" x14ac:dyDescent="0.35">
      <c r="A42" s="82">
        <v>43564</v>
      </c>
      <c r="B42" s="114"/>
      <c r="C42" s="114">
        <v>1248</v>
      </c>
      <c r="D42" s="114">
        <f ca="1">IF(ISNUMBER(OFFSET(Restricted[[#This Row],[Total]],-1,0)),OFFSET(Restricted[[#This Row],[Total]],-1,0)+Restricted[[#This Row],[Credit]]-Restricted[[#This Row],[Debit]],Restricted[[#This Row],[Credit]]-Restricted[[#This Row],[Debit]])</f>
        <v>49090.87000000001</v>
      </c>
      <c r="E42" s="115"/>
      <c r="F42" s="115">
        <v>201055</v>
      </c>
      <c r="G42" s="116" t="s">
        <v>216</v>
      </c>
      <c r="H42" s="116" t="s">
        <v>217</v>
      </c>
      <c r="I42" s="116" t="s">
        <v>229</v>
      </c>
      <c r="J42" s="116" t="s">
        <v>79</v>
      </c>
      <c r="K42" s="117" t="s">
        <v>104</v>
      </c>
    </row>
    <row r="43" spans="1:11" ht="18" customHeight="1" x14ac:dyDescent="0.35">
      <c r="A43" s="82">
        <v>43573</v>
      </c>
      <c r="B43" s="114"/>
      <c r="C43" s="114">
        <v>367.81</v>
      </c>
      <c r="D43" s="114">
        <f ca="1">IF(ISNUMBER(OFFSET(Restricted[[#This Row],[Total]],-1,0)),OFFSET(Restricted[[#This Row],[Total]],-1,0)+Restricted[[#This Row],[Credit]]-Restricted[[#This Row],[Debit]],Restricted[[#This Row],[Credit]]-Restricted[[#This Row],[Debit]])</f>
        <v>48723.060000000012</v>
      </c>
      <c r="E43" s="115"/>
      <c r="F43" s="115" t="s">
        <v>230</v>
      </c>
      <c r="G43" s="116" t="s">
        <v>48</v>
      </c>
      <c r="H43" s="116" t="s">
        <v>231</v>
      </c>
      <c r="I43" s="116" t="s">
        <v>232</v>
      </c>
      <c r="J43" s="116" t="s">
        <v>66</v>
      </c>
      <c r="K43" s="117" t="s">
        <v>148</v>
      </c>
    </row>
    <row r="44" spans="1:11" ht="18" customHeight="1" x14ac:dyDescent="0.35">
      <c r="A44" s="82">
        <v>43579</v>
      </c>
      <c r="B44" s="114"/>
      <c r="C44" s="114">
        <v>59.22</v>
      </c>
      <c r="D44" s="114">
        <f ca="1">IF(ISNUMBER(OFFSET(Restricted[[#This Row],[Total]],-1,0)),OFFSET(Restricted[[#This Row],[Total]],-1,0)+Restricted[[#This Row],[Credit]]-Restricted[[#This Row],[Debit]],Restricted[[#This Row],[Credit]]-Restricted[[#This Row],[Debit]])</f>
        <v>48663.840000000011</v>
      </c>
      <c r="E44" s="115"/>
      <c r="F44" s="116">
        <v>202164</v>
      </c>
      <c r="G44" s="116" t="s">
        <v>233</v>
      </c>
      <c r="H44" s="116" t="s">
        <v>234</v>
      </c>
      <c r="I44" s="116" t="s">
        <v>113</v>
      </c>
      <c r="J44" s="116" t="s">
        <v>98</v>
      </c>
      <c r="K44" s="116" t="s">
        <v>114</v>
      </c>
    </row>
    <row r="45" spans="1:11" ht="18" customHeight="1" x14ac:dyDescent="0.35">
      <c r="A45" s="82">
        <v>43579</v>
      </c>
      <c r="B45" s="114"/>
      <c r="C45" s="114">
        <v>125.4</v>
      </c>
      <c r="D45" s="114">
        <f ca="1">IF(ISNUMBER(OFFSET(Restricted[[#This Row],[Total]],-1,0)),OFFSET(Restricted[[#This Row],[Total]],-1,0)+Restricted[[#This Row],[Credit]]-Restricted[[#This Row],[Debit]],Restricted[[#This Row],[Credit]]-Restricted[[#This Row],[Debit]])</f>
        <v>48538.44000000001</v>
      </c>
      <c r="E45" s="115"/>
      <c r="F45" s="116">
        <v>202178</v>
      </c>
      <c r="G45" s="116" t="s">
        <v>165</v>
      </c>
      <c r="H45" s="116" t="s">
        <v>235</v>
      </c>
      <c r="I45" s="116" t="s">
        <v>113</v>
      </c>
      <c r="J45" s="116" t="s">
        <v>98</v>
      </c>
      <c r="K45" s="116" t="s">
        <v>114</v>
      </c>
    </row>
    <row r="46" spans="1:11" ht="18" customHeight="1" x14ac:dyDescent="0.35">
      <c r="A46" s="113">
        <v>43584</v>
      </c>
      <c r="B46" s="119"/>
      <c r="C46" s="119">
        <v>140</v>
      </c>
      <c r="D46" s="119">
        <f ca="1">IF(ISNUMBER(OFFSET(Restricted[[#This Row],[Total]],-1,0)),OFFSET(Restricted[[#This Row],[Total]],-1,0)+Restricted[[#This Row],[Credit]]-Restricted[[#This Row],[Debit]],Restricted[[#This Row],[Credit]]-Restricted[[#This Row],[Debit]])</f>
        <v>48398.44000000001</v>
      </c>
      <c r="E46" s="120"/>
      <c r="F46" s="121" t="s">
        <v>236</v>
      </c>
      <c r="G46" s="121" t="s">
        <v>237</v>
      </c>
      <c r="H46" s="121" t="s">
        <v>238</v>
      </c>
      <c r="I46" s="121" t="s">
        <v>107</v>
      </c>
      <c r="J46" s="121" t="s">
        <v>79</v>
      </c>
      <c r="K46" s="121" t="s">
        <v>108</v>
      </c>
    </row>
    <row r="47" spans="1:11" ht="18" customHeight="1" x14ac:dyDescent="0.35">
      <c r="A47" s="82">
        <v>43585</v>
      </c>
      <c r="B47" s="114"/>
      <c r="C47" s="114">
        <v>75</v>
      </c>
      <c r="D47" s="114">
        <f ca="1">IF(ISNUMBER(OFFSET(Restricted[[#This Row],[Total]],-1,0)),OFFSET(Restricted[[#This Row],[Total]],-1,0)+Restricted[[#This Row],[Credit]]-Restricted[[#This Row],[Debit]],Restricted[[#This Row],[Credit]]-Restricted[[#This Row],[Debit]])</f>
        <v>48323.44000000001</v>
      </c>
      <c r="E47" s="115"/>
      <c r="F47" s="116">
        <v>202497</v>
      </c>
      <c r="G47" s="116" t="s">
        <v>42</v>
      </c>
      <c r="H47" s="116" t="s">
        <v>37</v>
      </c>
      <c r="I47" s="116" t="s">
        <v>170</v>
      </c>
      <c r="J47" s="116" t="s">
        <v>66</v>
      </c>
      <c r="K47" s="116" t="s">
        <v>148</v>
      </c>
    </row>
    <row r="48" spans="1:11" ht="18" customHeight="1" x14ac:dyDescent="0.35">
      <c r="A48" s="82">
        <v>43585</v>
      </c>
      <c r="B48" s="114"/>
      <c r="C48" s="114">
        <v>75</v>
      </c>
      <c r="D48" s="114">
        <f ca="1">IF(ISNUMBER(OFFSET(Restricted[[#This Row],[Total]],-1,0)),OFFSET(Restricted[[#This Row],[Total]],-1,0)+Restricted[[#This Row],[Credit]]-Restricted[[#This Row],[Debit]],Restricted[[#This Row],[Credit]]-Restricted[[#This Row],[Debit]])</f>
        <v>48248.44000000001</v>
      </c>
      <c r="E48" s="115"/>
      <c r="F48" s="116">
        <v>202497</v>
      </c>
      <c r="G48" s="116" t="s">
        <v>42</v>
      </c>
      <c r="H48" s="116" t="s">
        <v>37</v>
      </c>
      <c r="I48" s="116" t="s">
        <v>170</v>
      </c>
      <c r="J48" s="116" t="s">
        <v>66</v>
      </c>
      <c r="K48" s="116" t="s">
        <v>148</v>
      </c>
    </row>
    <row r="49" spans="1:11" ht="18" customHeight="1" x14ac:dyDescent="0.35">
      <c r="A49" s="82">
        <v>43598</v>
      </c>
      <c r="B49" s="114"/>
      <c r="C49" s="114">
        <v>3066</v>
      </c>
      <c r="D49" s="114">
        <f ca="1">IF(ISNUMBER(OFFSET(Restricted[[#This Row],[Total]],-1,0)),OFFSET(Restricted[[#This Row],[Total]],-1,0)+Restricted[[#This Row],[Credit]]-Restricted[[#This Row],[Debit]],Restricted[[#This Row],[Credit]]-Restricted[[#This Row],[Debit]])</f>
        <v>45182.44000000001</v>
      </c>
      <c r="E49" s="115"/>
      <c r="F49" s="116">
        <v>203216</v>
      </c>
      <c r="G49" s="116" t="s">
        <v>239</v>
      </c>
      <c r="H49" s="116" t="s">
        <v>240</v>
      </c>
      <c r="I49" s="116" t="s">
        <v>241</v>
      </c>
      <c r="J49" s="116" t="s">
        <v>66</v>
      </c>
      <c r="K49" s="116" t="s">
        <v>67</v>
      </c>
    </row>
    <row r="50" spans="1:11" ht="18" customHeight="1" x14ac:dyDescent="0.35">
      <c r="A50" s="82">
        <v>43598</v>
      </c>
      <c r="B50" s="114"/>
      <c r="C50" s="114">
        <v>2500</v>
      </c>
      <c r="D50" s="114">
        <f ca="1">IF(ISNUMBER(OFFSET(Restricted[[#This Row],[Total]],-1,0)),OFFSET(Restricted[[#This Row],[Total]],-1,0)+Restricted[[#This Row],[Credit]]-Restricted[[#This Row],[Debit]],Restricted[[#This Row],[Credit]]-Restricted[[#This Row],[Debit]])</f>
        <v>42682.44000000001</v>
      </c>
      <c r="E50" s="115"/>
      <c r="F50" s="116">
        <v>203227</v>
      </c>
      <c r="G50" s="116" t="s">
        <v>242</v>
      </c>
      <c r="H50" s="116" t="s">
        <v>243</v>
      </c>
      <c r="I50" s="116" t="s">
        <v>244</v>
      </c>
      <c r="J50" s="116" t="s">
        <v>98</v>
      </c>
      <c r="K50" s="116" t="s">
        <v>118</v>
      </c>
    </row>
    <row r="51" spans="1:11" ht="18" customHeight="1" x14ac:dyDescent="0.35">
      <c r="A51" s="82">
        <v>43606</v>
      </c>
      <c r="B51" s="114"/>
      <c r="C51" s="114">
        <v>8850</v>
      </c>
      <c r="D51" s="114">
        <f ca="1">IF(ISNUMBER(OFFSET(Restricted[[#This Row],[Total]],-1,0)),OFFSET(Restricted[[#This Row],[Total]],-1,0)+Restricted[[#This Row],[Credit]]-Restricted[[#This Row],[Debit]],Restricted[[#This Row],[Credit]]-Restricted[[#This Row],[Debit]])</f>
        <v>33832.44000000001</v>
      </c>
      <c r="E51" s="115">
        <v>201900008638501</v>
      </c>
      <c r="F51" s="116">
        <v>203544</v>
      </c>
      <c r="G51" s="116" t="s">
        <v>167</v>
      </c>
      <c r="H51" s="116" t="s">
        <v>245</v>
      </c>
      <c r="I51" s="116" t="s">
        <v>77</v>
      </c>
      <c r="J51" s="116" t="s">
        <v>62</v>
      </c>
      <c r="K51" s="116" t="s">
        <v>29</v>
      </c>
    </row>
    <row r="52" spans="1:11" ht="18" customHeight="1" x14ac:dyDescent="0.35">
      <c r="A52" s="82">
        <v>43608</v>
      </c>
      <c r="B52" s="114"/>
      <c r="C52" s="114">
        <v>350</v>
      </c>
      <c r="D52" s="114">
        <f ca="1">IF(ISNUMBER(OFFSET(Restricted[[#This Row],[Total]],-1,0)),OFFSET(Restricted[[#This Row],[Total]],-1,0)+Restricted[[#This Row],[Credit]]-Restricted[[#This Row],[Debit]],Restricted[[#This Row],[Credit]]-Restricted[[#This Row],[Debit]])</f>
        <v>33482.44000000001</v>
      </c>
      <c r="E52" s="115"/>
      <c r="F52" s="116">
        <v>203580</v>
      </c>
      <c r="G52" s="116" t="s">
        <v>210</v>
      </c>
      <c r="H52" s="116" t="s">
        <v>211</v>
      </c>
      <c r="I52" s="116" t="s">
        <v>246</v>
      </c>
      <c r="J52" s="116" t="s">
        <v>98</v>
      </c>
      <c r="K52" s="117" t="s">
        <v>112</v>
      </c>
    </row>
    <row r="53" spans="1:11" ht="18" customHeight="1" x14ac:dyDescent="0.35">
      <c r="A53" s="82">
        <v>43627</v>
      </c>
      <c r="B53" s="114"/>
      <c r="C53" s="114">
        <v>9.6</v>
      </c>
      <c r="D53" s="114">
        <f ca="1">IF(ISNUMBER(OFFSET(Restricted[[#This Row],[Total]],-1,0)),OFFSET(Restricted[[#This Row],[Total]],-1,0)+Restricted[[#This Row],[Credit]]-Restricted[[#This Row],[Debit]],Restricted[[#This Row],[Credit]]-Restricted[[#This Row],[Debit]])</f>
        <v>33472.840000000011</v>
      </c>
      <c r="E53" s="115"/>
      <c r="F53" s="116" t="s">
        <v>159</v>
      </c>
      <c r="G53" s="116" t="s">
        <v>49</v>
      </c>
      <c r="H53" s="116" t="s">
        <v>47</v>
      </c>
      <c r="I53" s="116" t="s">
        <v>247</v>
      </c>
      <c r="J53" s="116" t="s">
        <v>66</v>
      </c>
      <c r="K53" s="116" t="s">
        <v>148</v>
      </c>
    </row>
    <row r="54" spans="1:11" ht="18" customHeight="1" x14ac:dyDescent="0.35">
      <c r="A54" s="113">
        <v>43634</v>
      </c>
      <c r="B54" s="114"/>
      <c r="C54" s="114">
        <v>205.63</v>
      </c>
      <c r="D54" s="114">
        <f ca="1">IF(ISNUMBER(OFFSET(Restricted[[#This Row],[Total]],-1,0)),OFFSET(Restricted[[#This Row],[Total]],-1,0)+Restricted[[#This Row],[Credit]]-Restricted[[#This Row],[Debit]],Restricted[[#This Row],[Credit]]-Restricted[[#This Row],[Debit]])</f>
        <v>33267.210000000014</v>
      </c>
      <c r="E54" s="115"/>
      <c r="F54" s="116">
        <v>203830</v>
      </c>
      <c r="G54" s="116" t="s">
        <v>248</v>
      </c>
      <c r="H54" s="116" t="s">
        <v>249</v>
      </c>
      <c r="I54" s="116" t="s">
        <v>115</v>
      </c>
      <c r="J54" s="116" t="s">
        <v>62</v>
      </c>
      <c r="K54" s="116" t="s">
        <v>116</v>
      </c>
    </row>
    <row r="55" spans="1:11" ht="18" customHeight="1" x14ac:dyDescent="0.35">
      <c r="A55" s="113">
        <v>43634</v>
      </c>
      <c r="B55" s="114"/>
      <c r="C55" s="114">
        <v>1750</v>
      </c>
      <c r="D55" s="114">
        <f ca="1">IF(ISNUMBER(OFFSET(Restricted[[#This Row],[Total]],-1,0)),OFFSET(Restricted[[#This Row],[Total]],-1,0)+Restricted[[#This Row],[Credit]]-Restricted[[#This Row],[Debit]],Restricted[[#This Row],[Credit]]-Restricted[[#This Row],[Debit]])</f>
        <v>31517.210000000014</v>
      </c>
      <c r="E55" s="115"/>
      <c r="F55" s="116">
        <v>203855</v>
      </c>
      <c r="G55" s="116" t="s">
        <v>167</v>
      </c>
      <c r="H55" s="116" t="s">
        <v>250</v>
      </c>
      <c r="I55" s="116" t="s">
        <v>251</v>
      </c>
      <c r="J55" s="116" t="s">
        <v>98</v>
      </c>
      <c r="K55" s="116" t="s">
        <v>102</v>
      </c>
    </row>
    <row r="56" spans="1:11" ht="18" customHeight="1" x14ac:dyDescent="0.35">
      <c r="A56" s="113">
        <v>43634</v>
      </c>
      <c r="B56" s="114"/>
      <c r="C56" s="114">
        <v>9275.75</v>
      </c>
      <c r="D56" s="114">
        <f ca="1">IF(ISNUMBER(OFFSET(Restricted[[#This Row],[Total]],-1,0)),OFFSET(Restricted[[#This Row],[Total]],-1,0)+Restricted[[#This Row],[Credit]]-Restricted[[#This Row],[Debit]],Restricted[[#This Row],[Credit]]-Restricted[[#This Row],[Debit]])</f>
        <v>22241.460000000014</v>
      </c>
      <c r="E56" s="115"/>
      <c r="F56" s="116">
        <v>203865</v>
      </c>
      <c r="G56" s="116" t="s">
        <v>252</v>
      </c>
      <c r="H56" s="116" t="s">
        <v>253</v>
      </c>
      <c r="I56" s="116" t="s">
        <v>115</v>
      </c>
      <c r="J56" s="116" t="s">
        <v>66</v>
      </c>
      <c r="K56" s="116" t="s">
        <v>116</v>
      </c>
    </row>
    <row r="57" spans="1:11" ht="18" customHeight="1" x14ac:dyDescent="0.35">
      <c r="A57" s="83">
        <v>43635</v>
      </c>
      <c r="B57" s="114"/>
      <c r="C57" s="114">
        <v>373.86</v>
      </c>
      <c r="D57" s="114">
        <f ca="1">IF(ISNUMBER(OFFSET(Restricted[[#This Row],[Total]],-1,0)),OFFSET(Restricted[[#This Row],[Total]],-1,0)+Restricted[[#This Row],[Credit]]-Restricted[[#This Row],[Debit]],Restricted[[#This Row],[Credit]]-Restricted[[#This Row],[Debit]])</f>
        <v>21867.600000000013</v>
      </c>
      <c r="E57" s="115"/>
      <c r="F57" s="116">
        <v>203879</v>
      </c>
      <c r="G57" s="116" t="s">
        <v>239</v>
      </c>
      <c r="H57" s="116" t="s">
        <v>240</v>
      </c>
      <c r="I57" s="116" t="s">
        <v>241</v>
      </c>
      <c r="J57" s="116" t="s">
        <v>66</v>
      </c>
      <c r="K57" s="116" t="s">
        <v>67</v>
      </c>
    </row>
    <row r="58" spans="1:11" ht="18" customHeight="1" x14ac:dyDescent="0.35">
      <c r="A58" s="113">
        <v>43635</v>
      </c>
      <c r="B58" s="114"/>
      <c r="C58" s="114">
        <v>927.5</v>
      </c>
      <c r="D58" s="114">
        <f ca="1">IF(ISNUMBER(OFFSET(Restricted[[#This Row],[Total]],-1,0)),OFFSET(Restricted[[#This Row],[Total]],-1,0)+Restricted[[#This Row],[Credit]]-Restricted[[#This Row],[Debit]],Restricted[[#This Row],[Credit]]-Restricted[[#This Row],[Debit]])</f>
        <v>20940.100000000013</v>
      </c>
      <c r="E58" s="115"/>
      <c r="F58" s="116">
        <v>203880</v>
      </c>
      <c r="G58" s="116" t="s">
        <v>254</v>
      </c>
      <c r="H58" s="116" t="s">
        <v>255</v>
      </c>
      <c r="I58" s="116" t="s">
        <v>256</v>
      </c>
      <c r="J58" s="116" t="s">
        <v>62</v>
      </c>
      <c r="K58" s="116" t="s">
        <v>110</v>
      </c>
    </row>
    <row r="59" spans="1:11" ht="18" customHeight="1" x14ac:dyDescent="0.35">
      <c r="A59" s="113">
        <v>43643</v>
      </c>
      <c r="B59" s="114"/>
      <c r="C59" s="114">
        <v>20940.099999999999</v>
      </c>
      <c r="D59" s="114">
        <f ca="1">IF(ISNUMBER(OFFSET(Restricted[[#This Row],[Total]],-1,0)),OFFSET(Restricted[[#This Row],[Total]],-1,0)+Restricted[[#This Row],[Credit]]-Restricted[[#This Row],[Debit]],Restricted[[#This Row],[Credit]]-Restricted[[#This Row],[Debit]])</f>
        <v>1.4551915228366852E-11</v>
      </c>
      <c r="E59" s="115"/>
      <c r="F59" s="116" t="s">
        <v>257</v>
      </c>
      <c r="G59" s="116" t="s">
        <v>258</v>
      </c>
      <c r="H59" s="116" t="s">
        <v>259</v>
      </c>
      <c r="I59" s="116" t="s">
        <v>260</v>
      </c>
      <c r="J59" s="116" t="s">
        <v>260</v>
      </c>
      <c r="K59" s="116" t="s">
        <v>260</v>
      </c>
    </row>
    <row r="60" spans="1:11" ht="18" customHeight="1" x14ac:dyDescent="0.35">
      <c r="A60" s="82"/>
      <c r="B60" s="114"/>
      <c r="C60" s="114"/>
      <c r="D60" s="114">
        <f ca="1">IF(ISNUMBER(OFFSET(Restricted[[#This Row],[Total]],-1,0)),OFFSET(Restricted[[#This Row],[Total]],-1,0)+Restricted[[#This Row],[Credit]]-Restricted[[#This Row],[Debit]],Restricted[[#This Row],[Credit]]-Restricted[[#This Row],[Debit]])</f>
        <v>1.4551915228366852E-11</v>
      </c>
      <c r="E60" s="115"/>
      <c r="F60" s="116"/>
      <c r="G60" s="116"/>
      <c r="H60" s="116"/>
      <c r="I60" s="116"/>
      <c r="J60" s="116"/>
      <c r="K60" s="122"/>
    </row>
    <row r="61" spans="1:11" ht="18" customHeight="1" x14ac:dyDescent="0.35">
      <c r="A61" s="82"/>
      <c r="B61" s="114"/>
      <c r="C61" s="114"/>
      <c r="D61" s="114">
        <f ca="1">IF(ISNUMBER(OFFSET(Restricted[[#This Row],[Total]],-1,0)),OFFSET(Restricted[[#This Row],[Total]],-1,0)+Restricted[[#This Row],[Credit]]-Restricted[[#This Row],[Debit]],Restricted[[#This Row],[Credit]]-Restricted[[#This Row],[Debit]])</f>
        <v>1.4551915228366852E-11</v>
      </c>
      <c r="E61" s="115"/>
      <c r="F61" s="116"/>
      <c r="G61" s="116"/>
      <c r="H61" s="116"/>
      <c r="I61" s="116"/>
      <c r="J61" s="116"/>
      <c r="K61" s="116"/>
    </row>
    <row r="62" spans="1:11" ht="18" customHeight="1" x14ac:dyDescent="0.35">
      <c r="A62" s="82"/>
      <c r="B62" s="114"/>
      <c r="C62" s="114"/>
      <c r="D62" s="114">
        <f ca="1">IF(ISNUMBER(OFFSET(Restricted[[#This Row],[Total]],-1,0)),OFFSET(Restricted[[#This Row],[Total]],-1,0)+Restricted[[#This Row],[Credit]]-Restricted[[#This Row],[Debit]],Restricted[[#This Row],[Credit]]-Restricted[[#This Row],[Debit]])</f>
        <v>1.4551915228366852E-11</v>
      </c>
      <c r="E62" s="115"/>
      <c r="F62" s="116"/>
      <c r="G62" s="123"/>
      <c r="H62" s="116"/>
      <c r="I62" s="116"/>
      <c r="J62" s="116"/>
      <c r="K62" s="116"/>
    </row>
    <row r="63" spans="1:11" ht="18" customHeight="1" x14ac:dyDescent="0.35">
      <c r="A63" s="82"/>
      <c r="B63" s="114"/>
      <c r="C63" s="114"/>
      <c r="D63" s="114">
        <f ca="1">IF(ISNUMBER(OFFSET(Restricted[[#This Row],[Total]],-1,0)),OFFSET(Restricted[[#This Row],[Total]],-1,0)+Restricted[[#This Row],[Credit]]-Restricted[[#This Row],[Debit]],Restricted[[#This Row],[Credit]]-Restricted[[#This Row],[Debit]])</f>
        <v>1.4551915228366852E-11</v>
      </c>
      <c r="E63" s="115"/>
      <c r="F63" s="116"/>
      <c r="G63" s="123"/>
      <c r="H63" s="116"/>
      <c r="I63" s="116"/>
      <c r="J63" s="116"/>
      <c r="K63" s="117"/>
    </row>
    <row r="64" spans="1:11" ht="18" customHeight="1" x14ac:dyDescent="0.35">
      <c r="A64" s="82"/>
      <c r="B64" s="114"/>
      <c r="C64" s="114"/>
      <c r="D64" s="114">
        <f ca="1">IF(ISNUMBER(OFFSET(Restricted[[#This Row],[Total]],-1,0)),OFFSET(Restricted[[#This Row],[Total]],-1,0)+Restricted[[#This Row],[Credit]]-Restricted[[#This Row],[Debit]],Restricted[[#This Row],[Credit]]-Restricted[[#This Row],[Debit]])</f>
        <v>1.4551915228366852E-11</v>
      </c>
      <c r="E64" s="115"/>
      <c r="F64" s="116"/>
      <c r="G64" s="116"/>
      <c r="H64" s="116"/>
      <c r="I64" s="116"/>
      <c r="J64" s="116"/>
      <c r="K64" s="116"/>
    </row>
    <row r="65" spans="1:11" ht="18" customHeight="1" x14ac:dyDescent="0.35">
      <c r="A65" s="82"/>
      <c r="B65" s="114"/>
      <c r="C65" s="114"/>
      <c r="D65" s="114">
        <f ca="1">IF(ISNUMBER(OFFSET(Restricted[[#This Row],[Total]],-1,0)),OFFSET(Restricted[[#This Row],[Total]],-1,0)+Restricted[[#This Row],[Credit]]-Restricted[[#This Row],[Debit]],Restricted[[#This Row],[Credit]]-Restricted[[#This Row],[Debit]])</f>
        <v>1.4551915228366852E-11</v>
      </c>
      <c r="E65" s="115"/>
      <c r="F65" s="116"/>
      <c r="G65" s="116"/>
      <c r="H65" s="116"/>
      <c r="I65" s="116"/>
      <c r="J65" s="116"/>
      <c r="K65" s="116"/>
    </row>
    <row r="66" spans="1:11" ht="18" customHeight="1" x14ac:dyDescent="0.35">
      <c r="A66" s="82"/>
      <c r="B66" s="114"/>
      <c r="C66" s="114"/>
      <c r="D66" s="114">
        <f ca="1">IF(ISNUMBER(OFFSET(Restricted[[#This Row],[Total]],-1,0)),OFFSET(Restricted[[#This Row],[Total]],-1,0)+Restricted[[#This Row],[Credit]]-Restricted[[#This Row],[Debit]],Restricted[[#This Row],[Credit]]-Restricted[[#This Row],[Debit]])</f>
        <v>1.4551915228366852E-11</v>
      </c>
      <c r="E66" s="115"/>
      <c r="F66" s="116"/>
      <c r="G66" s="116"/>
      <c r="H66" s="116"/>
      <c r="I66" s="116"/>
      <c r="J66" s="116"/>
      <c r="K66" s="116"/>
    </row>
    <row r="67" spans="1:11" ht="18" customHeight="1" x14ac:dyDescent="0.35">
      <c r="A67" s="82"/>
      <c r="B67" s="114"/>
      <c r="C67" s="114"/>
      <c r="D67" s="114">
        <f ca="1">IF(ISNUMBER(OFFSET(Restricted[[#This Row],[Total]],-1,0)),OFFSET(Restricted[[#This Row],[Total]],-1,0)+Restricted[[#This Row],[Credit]]-Restricted[[#This Row],[Debit]],Restricted[[#This Row],[Credit]]-Restricted[[#This Row],[Debit]])</f>
        <v>1.4551915228366852E-11</v>
      </c>
      <c r="E67" s="115"/>
      <c r="F67" s="116"/>
      <c r="G67" s="116"/>
      <c r="H67" s="116"/>
      <c r="I67" s="116"/>
      <c r="J67" s="116"/>
      <c r="K67" s="116"/>
    </row>
    <row r="68" spans="1:11" ht="18" customHeight="1" x14ac:dyDescent="0.35">
      <c r="A68" s="82"/>
      <c r="B68" s="114"/>
      <c r="C68" s="114"/>
      <c r="D68" s="114">
        <f ca="1">IF(ISNUMBER(OFFSET(Restricted[[#This Row],[Total]],-1,0)),OFFSET(Restricted[[#This Row],[Total]],-1,0)+Restricted[[#This Row],[Credit]]-Restricted[[#This Row],[Debit]],Restricted[[#This Row],[Credit]]-Restricted[[#This Row],[Debit]])</f>
        <v>1.4551915228366852E-11</v>
      </c>
      <c r="E68" s="115"/>
      <c r="F68" s="116"/>
      <c r="G68" s="116"/>
      <c r="H68" s="116"/>
      <c r="I68" s="116"/>
      <c r="J68" s="116"/>
      <c r="K68" s="116"/>
    </row>
    <row r="69" spans="1:11" ht="18" customHeight="1" x14ac:dyDescent="0.35">
      <c r="A69" s="82"/>
      <c r="B69" s="114"/>
      <c r="C69" s="114"/>
      <c r="D69" s="114">
        <f ca="1">IF(ISNUMBER(OFFSET(Restricted[[#This Row],[Total]],-1,0)),OFFSET(Restricted[[#This Row],[Total]],-1,0)+Restricted[[#This Row],[Credit]]-Restricted[[#This Row],[Debit]],Restricted[[#This Row],[Credit]]-Restricted[[#This Row],[Debit]])</f>
        <v>1.4551915228366852E-11</v>
      </c>
      <c r="E69" s="115"/>
      <c r="F69" s="116"/>
      <c r="G69" s="116"/>
      <c r="H69" s="116"/>
      <c r="I69" s="116"/>
      <c r="J69" s="116"/>
      <c r="K69" s="116"/>
    </row>
    <row r="70" spans="1:11" ht="18" customHeight="1" x14ac:dyDescent="0.35">
      <c r="A70" s="82"/>
      <c r="B70" s="114"/>
      <c r="C70" s="114"/>
      <c r="D70" s="114">
        <f ca="1">IF(ISNUMBER(OFFSET(Restricted[[#This Row],[Total]],-1,0)),OFFSET(Restricted[[#This Row],[Total]],-1,0)+Restricted[[#This Row],[Credit]]-Restricted[[#This Row],[Debit]],Restricted[[#This Row],[Credit]]-Restricted[[#This Row],[Debit]])</f>
        <v>1.4551915228366852E-11</v>
      </c>
      <c r="E70" s="115"/>
      <c r="F70" s="116"/>
      <c r="G70" s="116"/>
      <c r="H70" s="116"/>
      <c r="I70" s="116"/>
      <c r="J70" s="116"/>
      <c r="K70" s="116"/>
    </row>
    <row r="71" spans="1:11" ht="18" customHeight="1" x14ac:dyDescent="0.35">
      <c r="A71" s="82"/>
      <c r="B71" s="114"/>
      <c r="C71" s="114"/>
      <c r="D71" s="114">
        <f ca="1">IF(ISNUMBER(OFFSET(Restricted[[#This Row],[Total]],-1,0)),OFFSET(Restricted[[#This Row],[Total]],-1,0)+Restricted[[#This Row],[Credit]]-Restricted[[#This Row],[Debit]],Restricted[[#This Row],[Credit]]-Restricted[[#This Row],[Debit]])</f>
        <v>1.4551915228366852E-11</v>
      </c>
      <c r="E71" s="115"/>
      <c r="F71" s="116"/>
      <c r="G71" s="116"/>
      <c r="H71" s="116"/>
      <c r="I71" s="116"/>
      <c r="J71" s="116"/>
      <c r="K71" s="116"/>
    </row>
    <row r="72" spans="1:11" ht="18" customHeight="1" x14ac:dyDescent="0.35">
      <c r="A72" s="82"/>
      <c r="B72" s="114"/>
      <c r="C72" s="114"/>
      <c r="D72" s="114">
        <f ca="1">IF(ISNUMBER(OFFSET(Restricted[[#This Row],[Total]],-1,0)),OFFSET(Restricted[[#This Row],[Total]],-1,0)+Restricted[[#This Row],[Credit]]-Restricted[[#This Row],[Debit]],Restricted[[#This Row],[Credit]]-Restricted[[#This Row],[Debit]])</f>
        <v>1.4551915228366852E-11</v>
      </c>
      <c r="E72" s="115"/>
      <c r="F72" s="116"/>
      <c r="G72" s="116"/>
      <c r="H72" s="116"/>
      <c r="I72" s="116"/>
      <c r="J72" s="116"/>
      <c r="K72" s="116"/>
    </row>
    <row r="73" spans="1:11" ht="18" customHeight="1" x14ac:dyDescent="0.35">
      <c r="A73" s="82"/>
      <c r="B73" s="114"/>
      <c r="C73" s="114"/>
      <c r="D73" s="114">
        <f ca="1">IF(ISNUMBER(OFFSET(Restricted[[#This Row],[Total]],-1,0)),OFFSET(Restricted[[#This Row],[Total]],-1,0)+Restricted[[#This Row],[Credit]]-Restricted[[#This Row],[Debit]],Restricted[[#This Row],[Credit]]-Restricted[[#This Row],[Debit]])</f>
        <v>1.4551915228366852E-11</v>
      </c>
      <c r="E73" s="115"/>
      <c r="F73" s="116"/>
      <c r="G73" s="116"/>
      <c r="H73" s="116"/>
      <c r="I73" s="116"/>
      <c r="J73" s="116"/>
      <c r="K73" s="116"/>
    </row>
    <row r="74" spans="1:11" ht="18" customHeight="1" x14ac:dyDescent="0.35">
      <c r="A74" s="82"/>
      <c r="B74" s="114"/>
      <c r="C74" s="114"/>
      <c r="D74" s="114">
        <f ca="1">IF(ISNUMBER(OFFSET(Restricted[[#This Row],[Total]],-1,0)),OFFSET(Restricted[[#This Row],[Total]],-1,0)+Restricted[[#This Row],[Credit]]-Restricted[[#This Row],[Debit]],Restricted[[#This Row],[Credit]]-Restricted[[#This Row],[Debit]])</f>
        <v>1.4551915228366852E-11</v>
      </c>
      <c r="E74" s="115"/>
      <c r="F74" s="116"/>
      <c r="G74" s="116"/>
      <c r="H74" s="116"/>
      <c r="I74" s="116"/>
      <c r="J74" s="116"/>
      <c r="K74" s="116"/>
    </row>
    <row r="75" spans="1:11" ht="18" customHeight="1" x14ac:dyDescent="0.35">
      <c r="A75" s="82"/>
      <c r="B75" s="114"/>
      <c r="C75" s="114"/>
      <c r="D75" s="114">
        <f ca="1">IF(ISNUMBER(OFFSET(Restricted[[#This Row],[Total]],-1,0)),OFFSET(Restricted[[#This Row],[Total]],-1,0)+Restricted[[#This Row],[Credit]]-Restricted[[#This Row],[Debit]],Restricted[[#This Row],[Credit]]-Restricted[[#This Row],[Debit]])</f>
        <v>1.4551915228366852E-11</v>
      </c>
      <c r="E75" s="115"/>
      <c r="F75" s="116"/>
      <c r="G75" s="116"/>
      <c r="H75" s="116"/>
      <c r="I75" s="116"/>
      <c r="J75" s="116"/>
      <c r="K75" s="116"/>
    </row>
    <row r="76" spans="1:11" ht="18" customHeight="1" x14ac:dyDescent="0.35">
      <c r="A76" s="82"/>
      <c r="B76" s="114"/>
      <c r="C76" s="114"/>
      <c r="D76" s="114">
        <f ca="1">IF(ISNUMBER(OFFSET(Restricted[[#This Row],[Total]],-1,0)),OFFSET(Restricted[[#This Row],[Total]],-1,0)+Restricted[[#This Row],[Credit]]-Restricted[[#This Row],[Debit]],Restricted[[#This Row],[Credit]]-Restricted[[#This Row],[Debit]])</f>
        <v>1.4551915228366852E-11</v>
      </c>
      <c r="E76" s="115"/>
      <c r="F76" s="116"/>
      <c r="G76" s="116"/>
      <c r="H76" s="116"/>
      <c r="I76" s="116"/>
      <c r="J76" s="116"/>
      <c r="K76" s="116"/>
    </row>
    <row r="77" spans="1:11" ht="18" customHeight="1" x14ac:dyDescent="0.35">
      <c r="A77" s="82"/>
      <c r="B77" s="114"/>
      <c r="C77" s="114"/>
      <c r="D77" s="114">
        <f ca="1">IF(ISNUMBER(OFFSET(Restricted[[#This Row],[Total]],-1,0)),OFFSET(Restricted[[#This Row],[Total]],-1,0)+Restricted[[#This Row],[Credit]]-Restricted[[#This Row],[Debit]],Restricted[[#This Row],[Credit]]-Restricted[[#This Row],[Debit]])</f>
        <v>1.4551915228366852E-11</v>
      </c>
      <c r="E77" s="115"/>
      <c r="F77" s="116"/>
      <c r="G77" s="116"/>
      <c r="H77" s="116"/>
      <c r="I77" s="116"/>
      <c r="J77" s="116"/>
      <c r="K77" s="116"/>
    </row>
    <row r="78" spans="1:11" ht="18" customHeight="1" x14ac:dyDescent="0.35">
      <c r="A78" s="82"/>
      <c r="B78" s="114"/>
      <c r="C78" s="114"/>
      <c r="D78" s="114">
        <f ca="1">IF(ISNUMBER(OFFSET(Restricted[[#This Row],[Total]],-1,0)),OFFSET(Restricted[[#This Row],[Total]],-1,0)+Restricted[[#This Row],[Credit]]-Restricted[[#This Row],[Debit]],Restricted[[#This Row],[Credit]]-Restricted[[#This Row],[Debit]])</f>
        <v>1.4551915228366852E-11</v>
      </c>
      <c r="E78" s="115"/>
      <c r="F78" s="115"/>
      <c r="G78" s="116"/>
      <c r="H78" s="116"/>
      <c r="I78" s="116"/>
      <c r="J78" s="116"/>
      <c r="K78" s="116"/>
    </row>
    <row r="79" spans="1:11" ht="18" customHeight="1" x14ac:dyDescent="0.35">
      <c r="A79" s="82"/>
      <c r="B79" s="114"/>
      <c r="C79" s="114"/>
      <c r="D79" s="114">
        <f ca="1">IF(ISNUMBER(OFFSET(Restricted[[#This Row],[Total]],-1,0)),OFFSET(Restricted[[#This Row],[Total]],-1,0)+Restricted[[#This Row],[Credit]]-Restricted[[#This Row],[Debit]],Restricted[[#This Row],[Credit]]-Restricted[[#This Row],[Debit]])</f>
        <v>1.4551915228366852E-11</v>
      </c>
      <c r="E79" s="115"/>
      <c r="F79" s="116"/>
      <c r="G79" s="116"/>
      <c r="H79" s="116"/>
      <c r="I79" s="116"/>
      <c r="J79" s="116"/>
      <c r="K79" s="116"/>
    </row>
    <row r="80" spans="1:11" ht="18" customHeight="1" x14ac:dyDescent="0.35">
      <c r="A80" s="82"/>
      <c r="B80" s="114"/>
      <c r="C80" s="114"/>
      <c r="D80" s="114">
        <f ca="1">IF(ISNUMBER(OFFSET(Restricted[[#This Row],[Total]],-1,0)),OFFSET(Restricted[[#This Row],[Total]],-1,0)+Restricted[[#This Row],[Credit]]-Restricted[[#This Row],[Debit]],Restricted[[#This Row],[Credit]]-Restricted[[#This Row],[Debit]])</f>
        <v>1.4551915228366852E-11</v>
      </c>
      <c r="E80" s="115"/>
      <c r="F80" s="116"/>
      <c r="G80" s="116"/>
      <c r="H80" s="116"/>
      <c r="I80" s="116"/>
      <c r="J80" s="116"/>
      <c r="K80" s="116"/>
    </row>
    <row r="81" spans="1:255" ht="18" customHeight="1" x14ac:dyDescent="0.35">
      <c r="A81" s="82"/>
      <c r="B81" s="114"/>
      <c r="C81" s="114"/>
      <c r="D81" s="114">
        <f ca="1">IF(ISNUMBER(OFFSET(Restricted[[#This Row],[Total]],-1,0)),OFFSET(Restricted[[#This Row],[Total]],-1,0)+Restricted[[#This Row],[Credit]]-Restricted[[#This Row],[Debit]],Restricted[[#This Row],[Credit]]-Restricted[[#This Row],[Debit]])</f>
        <v>1.4551915228366852E-11</v>
      </c>
      <c r="E81" s="115"/>
      <c r="F81" s="116"/>
      <c r="G81" s="116"/>
      <c r="H81" s="116"/>
      <c r="I81" s="116"/>
      <c r="J81" s="116"/>
      <c r="K81" s="116"/>
    </row>
    <row r="82" spans="1:255" ht="18" customHeight="1" x14ac:dyDescent="0.35">
      <c r="A82" s="82"/>
      <c r="B82" s="114"/>
      <c r="C82" s="114"/>
      <c r="D82" s="114">
        <f ca="1">IF(ISNUMBER(OFFSET(Restricted[[#This Row],[Total]],-1,0)),OFFSET(Restricted[[#This Row],[Total]],-1,0)+Restricted[[#This Row],[Credit]]-Restricted[[#This Row],[Debit]],Restricted[[#This Row],[Credit]]-Restricted[[#This Row],[Debit]])</f>
        <v>1.4551915228366852E-11</v>
      </c>
      <c r="E82" s="115"/>
      <c r="F82" s="115"/>
      <c r="G82" s="116"/>
      <c r="H82" s="116"/>
      <c r="I82" s="116"/>
      <c r="J82" s="116"/>
      <c r="K82" s="116"/>
    </row>
    <row r="83" spans="1:255" ht="18" customHeight="1" x14ac:dyDescent="0.35">
      <c r="A83" s="82"/>
      <c r="B83" s="114"/>
      <c r="C83" s="114"/>
      <c r="D83" s="114">
        <f ca="1">IF(ISNUMBER(OFFSET(Restricted[[#This Row],[Total]],-1,0)),OFFSET(Restricted[[#This Row],[Total]],-1,0)+Restricted[[#This Row],[Credit]]-Restricted[[#This Row],[Debit]],Restricted[[#This Row],[Credit]]-Restricted[[#This Row],[Debit]])</f>
        <v>1.4551915228366852E-11</v>
      </c>
      <c r="E83" s="115"/>
      <c r="F83" s="115"/>
      <c r="G83" s="116"/>
      <c r="H83" s="116"/>
      <c r="I83" s="116"/>
      <c r="J83" s="116"/>
      <c r="K83" s="116"/>
    </row>
    <row r="84" spans="1:255" ht="18" customHeight="1" x14ac:dyDescent="0.35">
      <c r="A84" s="82"/>
      <c r="B84" s="114"/>
      <c r="C84" s="114"/>
      <c r="D84" s="114">
        <f ca="1">IF(ISNUMBER(OFFSET(Restricted[[#This Row],[Total]],-1,0)),OFFSET(Restricted[[#This Row],[Total]],-1,0)+Restricted[[#This Row],[Credit]]-Restricted[[#This Row],[Debit]],Restricted[[#This Row],[Credit]]-Restricted[[#This Row],[Debit]])</f>
        <v>1.4551915228366852E-11</v>
      </c>
      <c r="E84" s="115"/>
      <c r="F84" s="116"/>
      <c r="G84" s="116"/>
      <c r="H84" s="116"/>
      <c r="I84" s="116"/>
      <c r="J84" s="116"/>
      <c r="K84" s="116"/>
    </row>
    <row r="85" spans="1:255" ht="18" customHeight="1" x14ac:dyDescent="0.35">
      <c r="A85" s="82"/>
      <c r="B85" s="114"/>
      <c r="C85" s="114"/>
      <c r="D85" s="114">
        <f ca="1">IF(ISNUMBER(OFFSET(Restricted[[#This Row],[Total]],-1,0)),OFFSET(Restricted[[#This Row],[Total]],-1,0)+Restricted[[#This Row],[Credit]]-Restricted[[#This Row],[Debit]],Restricted[[#This Row],[Credit]]-Restricted[[#This Row],[Debit]])</f>
        <v>1.4551915228366852E-11</v>
      </c>
      <c r="E85" s="115"/>
      <c r="F85" s="116"/>
      <c r="G85" s="116"/>
      <c r="H85" s="116"/>
      <c r="I85" s="116"/>
      <c r="J85" s="116"/>
      <c r="K85" s="116"/>
    </row>
    <row r="86" spans="1:255" ht="18" customHeight="1" x14ac:dyDescent="0.35">
      <c r="A86" s="82"/>
      <c r="B86" s="114"/>
      <c r="C86" s="114"/>
      <c r="D86" s="114">
        <f ca="1">IF(ISNUMBER(OFFSET(Restricted[[#This Row],[Total]],-1,0)),OFFSET(Restricted[[#This Row],[Total]],-1,0)+Restricted[[#This Row],[Credit]]-Restricted[[#This Row],[Debit]],Restricted[[#This Row],[Credit]]-Restricted[[#This Row],[Debit]])</f>
        <v>1.4551915228366852E-11</v>
      </c>
      <c r="E86" s="115"/>
      <c r="F86" s="116"/>
      <c r="G86" s="116"/>
      <c r="H86" s="116"/>
      <c r="I86" s="116"/>
      <c r="J86" s="116"/>
      <c r="K86" s="116"/>
    </row>
    <row r="87" spans="1:255" s="26" customFormat="1" ht="18" customHeight="1" x14ac:dyDescent="0.35">
      <c r="A87" s="46"/>
      <c r="B87" s="84"/>
      <c r="C87" s="84"/>
      <c r="D87" s="84">
        <f ca="1">IF(ISNUMBER(OFFSET(Restricted[[#This Row],[Total]],-1,0)),OFFSET(Restricted[[#This Row],[Total]],-1,0)+Restricted[[#This Row],[Credit]]-Restricted[[#This Row],[Debit]],Restricted[[#This Row],[Credit]]-Restricted[[#This Row],[Debit]])</f>
        <v>1.4551915228366852E-11</v>
      </c>
      <c r="E87" s="85"/>
      <c r="F87" s="86"/>
      <c r="G87" s="86"/>
      <c r="H87" s="86"/>
      <c r="I87" s="86"/>
      <c r="J87" s="86"/>
      <c r="K87" s="86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S87" s="25"/>
      <c r="HT87" s="25"/>
      <c r="HU87" s="25"/>
      <c r="HV87" s="25"/>
      <c r="HW87" s="25"/>
      <c r="HX87" s="25"/>
      <c r="HY87" s="25"/>
      <c r="HZ87" s="25"/>
      <c r="IA87" s="25"/>
      <c r="IB87" s="25"/>
      <c r="IC87" s="25"/>
      <c r="ID87" s="25"/>
      <c r="IE87" s="25"/>
      <c r="IF87" s="25"/>
      <c r="IG87" s="25"/>
      <c r="IH87" s="25"/>
      <c r="II87" s="25"/>
      <c r="IJ87" s="25"/>
      <c r="IK87" s="25"/>
      <c r="IL87" s="25"/>
      <c r="IM87" s="25"/>
      <c r="IN87" s="25"/>
      <c r="IO87" s="25"/>
      <c r="IP87" s="25"/>
      <c r="IQ87" s="25"/>
      <c r="IR87" s="25"/>
      <c r="IS87" s="25"/>
      <c r="IT87" s="25"/>
      <c r="IU87" s="25"/>
    </row>
    <row r="88" spans="1:255" s="26" customFormat="1" ht="18" customHeight="1" x14ac:dyDescent="0.35">
      <c r="A88" s="124"/>
      <c r="B88" s="125"/>
      <c r="C88" s="126"/>
      <c r="D88" s="126">
        <f t="shared" ref="D88:D111" ca="1" si="0">SUM(D87+B88-C88)</f>
        <v>1.4551915228366852E-11</v>
      </c>
      <c r="E88" s="127"/>
      <c r="F88" s="128"/>
      <c r="G88" s="128"/>
      <c r="H88" s="128"/>
      <c r="I88" s="63"/>
      <c r="J88" s="128"/>
      <c r="K88" s="128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  <c r="ID88" s="25"/>
      <c r="IE88" s="25"/>
      <c r="IF88" s="25"/>
      <c r="IG88" s="25"/>
      <c r="IH88" s="25"/>
      <c r="II88" s="25"/>
      <c r="IJ88" s="25"/>
      <c r="IK88" s="25"/>
      <c r="IL88" s="25"/>
      <c r="IM88" s="25"/>
      <c r="IN88" s="25"/>
      <c r="IO88" s="25"/>
      <c r="IP88" s="25"/>
      <c r="IQ88" s="25"/>
      <c r="IR88" s="25"/>
      <c r="IS88" s="25"/>
      <c r="IT88" s="25"/>
      <c r="IU88" s="25"/>
    </row>
    <row r="89" spans="1:255" s="26" customFormat="1" ht="18" customHeight="1" x14ac:dyDescent="0.35">
      <c r="A89" s="124"/>
      <c r="B89" s="125"/>
      <c r="C89" s="126"/>
      <c r="D89" s="126">
        <f t="shared" ca="1" si="0"/>
        <v>1.4551915228366852E-11</v>
      </c>
      <c r="E89" s="127"/>
      <c r="F89" s="128"/>
      <c r="G89" s="128"/>
      <c r="H89" s="128"/>
      <c r="I89" s="128"/>
      <c r="J89" s="128"/>
      <c r="K89" s="128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  <c r="GR89" s="25"/>
      <c r="GS89" s="25"/>
      <c r="GT89" s="25"/>
      <c r="GU89" s="25"/>
      <c r="GV89" s="25"/>
      <c r="GW89" s="25"/>
      <c r="GX89" s="25"/>
      <c r="GY89" s="25"/>
      <c r="GZ89" s="25"/>
      <c r="HA89" s="25"/>
      <c r="HB89" s="25"/>
      <c r="HC89" s="25"/>
      <c r="HD89" s="25"/>
      <c r="HE89" s="25"/>
      <c r="HF89" s="25"/>
      <c r="HG89" s="25"/>
      <c r="HH89" s="25"/>
      <c r="HI89" s="25"/>
      <c r="HJ89" s="25"/>
      <c r="HK89" s="25"/>
      <c r="HL89" s="25"/>
      <c r="HM89" s="25"/>
      <c r="HN89" s="25"/>
      <c r="HO89" s="25"/>
      <c r="HP89" s="25"/>
      <c r="HQ89" s="25"/>
      <c r="HR89" s="25"/>
      <c r="HS89" s="25"/>
      <c r="HT89" s="25"/>
      <c r="HU89" s="25"/>
      <c r="HV89" s="25"/>
      <c r="HW89" s="25"/>
      <c r="HX89" s="25"/>
      <c r="HY89" s="25"/>
      <c r="HZ89" s="25"/>
      <c r="IA89" s="25"/>
      <c r="IB89" s="25"/>
      <c r="IC89" s="25"/>
      <c r="ID89" s="25"/>
      <c r="IE89" s="25"/>
      <c r="IF89" s="25"/>
      <c r="IG89" s="25"/>
      <c r="IH89" s="25"/>
      <c r="II89" s="25"/>
      <c r="IJ89" s="25"/>
      <c r="IK89" s="25"/>
      <c r="IL89" s="25"/>
      <c r="IM89" s="25"/>
      <c r="IN89" s="25"/>
      <c r="IO89" s="25"/>
      <c r="IP89" s="25"/>
      <c r="IQ89" s="25"/>
      <c r="IR89" s="25"/>
      <c r="IS89" s="25"/>
      <c r="IT89" s="25"/>
      <c r="IU89" s="25"/>
    </row>
    <row r="90" spans="1:255" s="26" customFormat="1" ht="18" customHeight="1" x14ac:dyDescent="0.35">
      <c r="A90" s="124"/>
      <c r="B90" s="126"/>
      <c r="C90" s="126"/>
      <c r="D90" s="126">
        <f t="shared" ca="1" si="0"/>
        <v>1.4551915228366852E-11</v>
      </c>
      <c r="E90" s="127"/>
      <c r="F90" s="128"/>
      <c r="G90" s="128"/>
      <c r="H90" s="128"/>
      <c r="I90" s="128"/>
      <c r="J90" s="128"/>
      <c r="K90" s="128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5"/>
      <c r="FW90" s="25"/>
      <c r="FX90" s="25"/>
      <c r="FY90" s="25"/>
      <c r="FZ90" s="25"/>
      <c r="GA90" s="25"/>
      <c r="GB90" s="25"/>
      <c r="GC90" s="25"/>
      <c r="GD90" s="25"/>
      <c r="GE90" s="25"/>
      <c r="GF90" s="25"/>
      <c r="GG90" s="25"/>
      <c r="GH90" s="25"/>
      <c r="GI90" s="25"/>
      <c r="GJ90" s="25"/>
      <c r="GK90" s="25"/>
      <c r="GL90" s="25"/>
      <c r="GM90" s="25"/>
      <c r="GN90" s="25"/>
      <c r="GO90" s="25"/>
      <c r="GP90" s="25"/>
      <c r="GQ90" s="25"/>
      <c r="GR90" s="25"/>
      <c r="GS90" s="25"/>
      <c r="GT90" s="25"/>
      <c r="GU90" s="25"/>
      <c r="GV90" s="25"/>
      <c r="GW90" s="25"/>
      <c r="GX90" s="25"/>
      <c r="GY90" s="25"/>
      <c r="GZ90" s="25"/>
      <c r="HA90" s="25"/>
      <c r="HB90" s="25"/>
      <c r="HC90" s="25"/>
      <c r="HD90" s="25"/>
      <c r="HE90" s="25"/>
      <c r="HF90" s="25"/>
      <c r="HG90" s="25"/>
      <c r="HH90" s="25"/>
      <c r="HI90" s="25"/>
      <c r="HJ90" s="25"/>
      <c r="HK90" s="25"/>
      <c r="HL90" s="25"/>
      <c r="HM90" s="25"/>
      <c r="HN90" s="25"/>
      <c r="HO90" s="25"/>
      <c r="HP90" s="25"/>
      <c r="HQ90" s="25"/>
      <c r="HR90" s="25"/>
      <c r="HS90" s="25"/>
      <c r="HT90" s="25"/>
      <c r="HU90" s="25"/>
      <c r="HV90" s="25"/>
      <c r="HW90" s="25"/>
      <c r="HX90" s="25"/>
      <c r="HY90" s="25"/>
      <c r="HZ90" s="25"/>
      <c r="IA90" s="25"/>
      <c r="IB90" s="25"/>
      <c r="IC90" s="25"/>
      <c r="ID90" s="25"/>
      <c r="IE90" s="25"/>
      <c r="IF90" s="25"/>
      <c r="IG90" s="25"/>
      <c r="IH90" s="25"/>
      <c r="II90" s="25"/>
      <c r="IJ90" s="25"/>
      <c r="IK90" s="25"/>
      <c r="IL90" s="25"/>
      <c r="IM90" s="25"/>
      <c r="IN90" s="25"/>
      <c r="IO90" s="25"/>
      <c r="IP90" s="25"/>
      <c r="IQ90" s="25"/>
      <c r="IR90" s="25"/>
      <c r="IS90" s="25"/>
      <c r="IT90" s="25"/>
      <c r="IU90" s="25"/>
    </row>
    <row r="91" spans="1:255" s="26" customFormat="1" ht="18" customHeight="1" x14ac:dyDescent="0.35">
      <c r="A91" s="124"/>
      <c r="B91" s="126"/>
      <c r="C91" s="126"/>
      <c r="D91" s="126">
        <f t="shared" ca="1" si="0"/>
        <v>1.4551915228366852E-11</v>
      </c>
      <c r="E91" s="127"/>
      <c r="F91" s="128"/>
      <c r="G91" s="128"/>
      <c r="H91" s="128"/>
      <c r="I91" s="128"/>
      <c r="J91" s="128"/>
      <c r="K91" s="128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  <c r="FS91" s="25"/>
      <c r="FT91" s="25"/>
      <c r="FU91" s="25"/>
      <c r="FV91" s="25"/>
      <c r="FW91" s="25"/>
      <c r="FX91" s="25"/>
      <c r="FY91" s="25"/>
      <c r="FZ91" s="25"/>
      <c r="GA91" s="25"/>
      <c r="GB91" s="25"/>
      <c r="GC91" s="25"/>
      <c r="GD91" s="25"/>
      <c r="GE91" s="25"/>
      <c r="GF91" s="25"/>
      <c r="GG91" s="25"/>
      <c r="GH91" s="25"/>
      <c r="GI91" s="25"/>
      <c r="GJ91" s="25"/>
      <c r="GK91" s="25"/>
      <c r="GL91" s="25"/>
      <c r="GM91" s="25"/>
      <c r="GN91" s="25"/>
      <c r="GO91" s="25"/>
      <c r="GP91" s="25"/>
      <c r="GQ91" s="25"/>
      <c r="GR91" s="25"/>
      <c r="GS91" s="25"/>
      <c r="GT91" s="25"/>
      <c r="GU91" s="25"/>
      <c r="GV91" s="25"/>
      <c r="GW91" s="25"/>
      <c r="GX91" s="25"/>
      <c r="GY91" s="25"/>
      <c r="GZ91" s="25"/>
      <c r="HA91" s="25"/>
      <c r="HB91" s="25"/>
      <c r="HC91" s="25"/>
      <c r="HD91" s="25"/>
      <c r="HE91" s="25"/>
      <c r="HF91" s="25"/>
      <c r="HG91" s="25"/>
      <c r="HH91" s="25"/>
      <c r="HI91" s="25"/>
      <c r="HJ91" s="25"/>
      <c r="HK91" s="25"/>
      <c r="HL91" s="25"/>
      <c r="HM91" s="25"/>
      <c r="HN91" s="25"/>
      <c r="HO91" s="25"/>
      <c r="HP91" s="25"/>
      <c r="HQ91" s="25"/>
      <c r="HR91" s="25"/>
      <c r="HS91" s="25"/>
      <c r="HT91" s="25"/>
      <c r="HU91" s="25"/>
      <c r="HV91" s="25"/>
      <c r="HW91" s="25"/>
      <c r="HX91" s="25"/>
      <c r="HY91" s="25"/>
      <c r="HZ91" s="25"/>
      <c r="IA91" s="25"/>
      <c r="IB91" s="25"/>
      <c r="IC91" s="25"/>
      <c r="ID91" s="25"/>
      <c r="IE91" s="25"/>
      <c r="IF91" s="25"/>
      <c r="IG91" s="25"/>
      <c r="IH91" s="25"/>
      <c r="II91" s="25"/>
      <c r="IJ91" s="25"/>
      <c r="IK91" s="25"/>
      <c r="IL91" s="25"/>
      <c r="IM91" s="25"/>
      <c r="IN91" s="25"/>
      <c r="IO91" s="25"/>
      <c r="IP91" s="25"/>
      <c r="IQ91" s="25"/>
      <c r="IR91" s="25"/>
      <c r="IS91" s="25"/>
      <c r="IT91" s="25"/>
      <c r="IU91" s="25"/>
    </row>
    <row r="92" spans="1:255" s="26" customFormat="1" ht="18" customHeight="1" x14ac:dyDescent="0.35">
      <c r="A92" s="124"/>
      <c r="B92" s="126"/>
      <c r="C92" s="126"/>
      <c r="D92" s="126">
        <f t="shared" ca="1" si="0"/>
        <v>1.4551915228366852E-11</v>
      </c>
      <c r="E92" s="127"/>
      <c r="F92" s="127"/>
      <c r="G92" s="128"/>
      <c r="H92" s="128"/>
      <c r="I92" s="128"/>
      <c r="J92" s="128"/>
      <c r="K92" s="128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  <c r="FS92" s="25"/>
      <c r="FT92" s="25"/>
      <c r="FU92" s="25"/>
      <c r="FV92" s="25"/>
      <c r="FW92" s="25"/>
      <c r="FX92" s="25"/>
      <c r="FY92" s="25"/>
      <c r="FZ92" s="25"/>
      <c r="GA92" s="25"/>
      <c r="GB92" s="25"/>
      <c r="GC92" s="25"/>
      <c r="GD92" s="25"/>
      <c r="GE92" s="25"/>
      <c r="GF92" s="25"/>
      <c r="GG92" s="25"/>
      <c r="GH92" s="25"/>
      <c r="GI92" s="25"/>
      <c r="GJ92" s="25"/>
      <c r="GK92" s="25"/>
      <c r="GL92" s="25"/>
      <c r="GM92" s="25"/>
      <c r="GN92" s="25"/>
      <c r="GO92" s="25"/>
      <c r="GP92" s="25"/>
      <c r="GQ92" s="25"/>
      <c r="GR92" s="25"/>
      <c r="GS92" s="25"/>
      <c r="GT92" s="25"/>
      <c r="GU92" s="25"/>
      <c r="GV92" s="25"/>
      <c r="GW92" s="25"/>
      <c r="GX92" s="25"/>
      <c r="GY92" s="25"/>
      <c r="GZ92" s="25"/>
      <c r="HA92" s="25"/>
      <c r="HB92" s="25"/>
      <c r="HC92" s="25"/>
      <c r="HD92" s="25"/>
      <c r="HE92" s="25"/>
      <c r="HF92" s="25"/>
      <c r="HG92" s="25"/>
      <c r="HH92" s="25"/>
      <c r="HI92" s="25"/>
      <c r="HJ92" s="25"/>
      <c r="HK92" s="25"/>
      <c r="HL92" s="25"/>
      <c r="HM92" s="25"/>
      <c r="HN92" s="25"/>
      <c r="HO92" s="25"/>
      <c r="HP92" s="25"/>
      <c r="HQ92" s="25"/>
      <c r="HR92" s="25"/>
      <c r="HS92" s="25"/>
      <c r="HT92" s="25"/>
      <c r="HU92" s="25"/>
      <c r="HV92" s="25"/>
      <c r="HW92" s="25"/>
      <c r="HX92" s="25"/>
      <c r="HY92" s="25"/>
      <c r="HZ92" s="25"/>
      <c r="IA92" s="25"/>
      <c r="IB92" s="25"/>
      <c r="IC92" s="25"/>
      <c r="ID92" s="25"/>
      <c r="IE92" s="25"/>
      <c r="IF92" s="25"/>
      <c r="IG92" s="25"/>
      <c r="IH92" s="25"/>
      <c r="II92" s="25"/>
      <c r="IJ92" s="25"/>
      <c r="IK92" s="25"/>
      <c r="IL92" s="25"/>
      <c r="IM92" s="25"/>
      <c r="IN92" s="25"/>
      <c r="IO92" s="25"/>
      <c r="IP92" s="25"/>
      <c r="IQ92" s="25"/>
      <c r="IR92" s="25"/>
      <c r="IS92" s="25"/>
      <c r="IT92" s="25"/>
      <c r="IU92" s="25"/>
    </row>
    <row r="93" spans="1:255" s="26" customFormat="1" ht="18" customHeight="1" x14ac:dyDescent="0.35">
      <c r="A93" s="124"/>
      <c r="B93" s="126"/>
      <c r="C93" s="126"/>
      <c r="D93" s="126">
        <f t="shared" ca="1" si="0"/>
        <v>1.4551915228366852E-11</v>
      </c>
      <c r="E93" s="127"/>
      <c r="F93" s="127"/>
      <c r="G93" s="128"/>
      <c r="H93" s="128"/>
      <c r="I93" s="128"/>
      <c r="J93" s="128"/>
      <c r="K93" s="128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  <c r="GD93" s="25"/>
      <c r="GE93" s="25"/>
      <c r="GF93" s="25"/>
      <c r="GG93" s="25"/>
      <c r="GH93" s="25"/>
      <c r="GI93" s="25"/>
      <c r="GJ93" s="25"/>
      <c r="GK93" s="25"/>
      <c r="GL93" s="25"/>
      <c r="GM93" s="25"/>
      <c r="GN93" s="25"/>
      <c r="GO93" s="25"/>
      <c r="GP93" s="25"/>
      <c r="GQ93" s="25"/>
      <c r="GR93" s="25"/>
      <c r="GS93" s="25"/>
      <c r="GT93" s="25"/>
      <c r="GU93" s="25"/>
      <c r="GV93" s="25"/>
      <c r="GW93" s="25"/>
      <c r="GX93" s="25"/>
      <c r="GY93" s="25"/>
      <c r="GZ93" s="25"/>
      <c r="HA93" s="25"/>
      <c r="HB93" s="25"/>
      <c r="HC93" s="25"/>
      <c r="HD93" s="25"/>
      <c r="HE93" s="25"/>
      <c r="HF93" s="25"/>
      <c r="HG93" s="25"/>
      <c r="HH93" s="25"/>
      <c r="HI93" s="25"/>
      <c r="HJ93" s="25"/>
      <c r="HK93" s="25"/>
      <c r="HL93" s="25"/>
      <c r="HM93" s="25"/>
      <c r="HN93" s="25"/>
      <c r="HO93" s="25"/>
      <c r="HP93" s="25"/>
      <c r="HQ93" s="25"/>
      <c r="HR93" s="25"/>
      <c r="HS93" s="25"/>
      <c r="HT93" s="25"/>
      <c r="HU93" s="25"/>
      <c r="HV93" s="25"/>
      <c r="HW93" s="25"/>
      <c r="HX93" s="25"/>
      <c r="HY93" s="25"/>
      <c r="HZ93" s="25"/>
      <c r="IA93" s="25"/>
      <c r="IB93" s="25"/>
      <c r="IC93" s="25"/>
      <c r="ID93" s="25"/>
      <c r="IE93" s="25"/>
      <c r="IF93" s="25"/>
      <c r="IG93" s="25"/>
      <c r="IH93" s="25"/>
      <c r="II93" s="25"/>
      <c r="IJ93" s="25"/>
      <c r="IK93" s="25"/>
      <c r="IL93" s="25"/>
      <c r="IM93" s="25"/>
      <c r="IN93" s="25"/>
      <c r="IO93" s="25"/>
      <c r="IP93" s="25"/>
      <c r="IQ93" s="25"/>
      <c r="IR93" s="25"/>
      <c r="IS93" s="25"/>
      <c r="IT93" s="25"/>
      <c r="IU93" s="25"/>
    </row>
    <row r="94" spans="1:255" ht="18" customHeight="1" x14ac:dyDescent="0.35">
      <c r="A94" s="129"/>
      <c r="B94" s="130"/>
      <c r="C94" s="130"/>
      <c r="D94" s="130">
        <f t="shared" ca="1" si="0"/>
        <v>1.4551915228366852E-11</v>
      </c>
      <c r="E94" s="131"/>
      <c r="F94" s="132"/>
      <c r="G94" s="128"/>
      <c r="H94" s="133"/>
      <c r="I94" s="128"/>
      <c r="J94" s="128"/>
      <c r="K94" s="128"/>
    </row>
    <row r="95" spans="1:255" ht="18" customHeight="1" x14ac:dyDescent="0.35">
      <c r="A95" s="129"/>
      <c r="B95" s="130"/>
      <c r="C95" s="130"/>
      <c r="D95" s="130">
        <f t="shared" ca="1" si="0"/>
        <v>1.4551915228366852E-11</v>
      </c>
      <c r="E95" s="131"/>
      <c r="F95" s="131"/>
      <c r="G95" s="132"/>
      <c r="H95" s="132"/>
      <c r="I95" s="132"/>
      <c r="J95" s="132"/>
      <c r="K95" s="132"/>
    </row>
    <row r="96" spans="1:255" ht="18" customHeight="1" x14ac:dyDescent="0.35">
      <c r="A96" s="129"/>
      <c r="B96" s="130"/>
      <c r="C96" s="130"/>
      <c r="D96" s="130">
        <f t="shared" ca="1" si="0"/>
        <v>1.4551915228366852E-11</v>
      </c>
      <c r="E96" s="131"/>
      <c r="F96" s="131"/>
      <c r="G96" s="132"/>
      <c r="H96" s="132"/>
      <c r="I96" s="128"/>
      <c r="J96" s="128"/>
      <c r="K96" s="128"/>
    </row>
    <row r="97" spans="1:11" ht="18" customHeight="1" x14ac:dyDescent="0.35">
      <c r="A97" s="129"/>
      <c r="B97" s="130"/>
      <c r="C97" s="130"/>
      <c r="D97" s="130">
        <f t="shared" ca="1" si="0"/>
        <v>1.4551915228366852E-11</v>
      </c>
      <c r="E97" s="131"/>
      <c r="F97" s="132"/>
      <c r="G97" s="132"/>
      <c r="H97" s="132"/>
      <c r="I97" s="132"/>
      <c r="J97" s="132"/>
      <c r="K97" s="132"/>
    </row>
    <row r="98" spans="1:11" ht="18" customHeight="1" x14ac:dyDescent="0.35">
      <c r="A98" s="129"/>
      <c r="B98" s="130"/>
      <c r="C98" s="130"/>
      <c r="D98" s="130">
        <f t="shared" ca="1" si="0"/>
        <v>1.4551915228366852E-11</v>
      </c>
      <c r="E98" s="131"/>
      <c r="F98" s="132"/>
      <c r="G98" s="132"/>
      <c r="H98" s="132"/>
      <c r="I98" s="132"/>
      <c r="J98" s="132"/>
      <c r="K98" s="128"/>
    </row>
    <row r="99" spans="1:11" ht="18" customHeight="1" x14ac:dyDescent="0.35">
      <c r="A99" s="129"/>
      <c r="B99" s="130"/>
      <c r="C99" s="130"/>
      <c r="D99" s="130">
        <f t="shared" ca="1" si="0"/>
        <v>1.4551915228366852E-11</v>
      </c>
      <c r="E99" s="131"/>
      <c r="F99" s="132"/>
      <c r="G99" s="132"/>
      <c r="H99" s="132"/>
      <c r="I99" s="132"/>
      <c r="J99" s="132"/>
      <c r="K99" s="128"/>
    </row>
    <row r="100" spans="1:11" ht="18" customHeight="1" x14ac:dyDescent="0.35">
      <c r="A100" s="129"/>
      <c r="B100" s="130"/>
      <c r="C100" s="130"/>
      <c r="D100" s="130">
        <f t="shared" ca="1" si="0"/>
        <v>1.4551915228366852E-11</v>
      </c>
      <c r="E100" s="131"/>
      <c r="F100" s="132"/>
      <c r="G100" s="132"/>
      <c r="H100" s="132"/>
      <c r="I100" s="64"/>
      <c r="J100" s="132"/>
      <c r="K100" s="128"/>
    </row>
    <row r="101" spans="1:11" ht="18" customHeight="1" x14ac:dyDescent="0.35">
      <c r="A101" s="129"/>
      <c r="B101" s="130"/>
      <c r="C101" s="130"/>
      <c r="D101" s="130">
        <f t="shared" ca="1" si="0"/>
        <v>1.4551915228366852E-11</v>
      </c>
      <c r="E101" s="131"/>
      <c r="F101" s="132"/>
      <c r="G101" s="132"/>
      <c r="H101" s="132"/>
      <c r="I101" s="132"/>
      <c r="J101" s="132"/>
      <c r="K101" s="132"/>
    </row>
    <row r="102" spans="1:11" ht="18" customHeight="1" x14ac:dyDescent="0.35">
      <c r="A102" s="129"/>
      <c r="B102" s="130"/>
      <c r="C102" s="130"/>
      <c r="D102" s="130">
        <f t="shared" ca="1" si="0"/>
        <v>1.4551915228366852E-11</v>
      </c>
      <c r="E102" s="131"/>
      <c r="F102" s="132"/>
      <c r="G102" s="132"/>
      <c r="H102" s="132"/>
      <c r="I102" s="132"/>
      <c r="J102" s="132"/>
      <c r="K102" s="132"/>
    </row>
    <row r="103" spans="1:11" ht="18" customHeight="1" x14ac:dyDescent="0.35">
      <c r="A103" s="129"/>
      <c r="B103" s="130"/>
      <c r="C103" s="130"/>
      <c r="D103" s="130">
        <f t="shared" ca="1" si="0"/>
        <v>1.4551915228366852E-11</v>
      </c>
      <c r="E103" s="131"/>
      <c r="F103" s="132"/>
      <c r="G103" s="132"/>
      <c r="H103" s="132"/>
      <c r="I103" s="132"/>
      <c r="J103" s="128"/>
      <c r="K103" s="128"/>
    </row>
    <row r="104" spans="1:11" ht="18" customHeight="1" x14ac:dyDescent="0.35">
      <c r="A104" s="129"/>
      <c r="B104" s="130"/>
      <c r="C104" s="130"/>
      <c r="D104" s="134">
        <f t="shared" ca="1" si="0"/>
        <v>1.4551915228366852E-11</v>
      </c>
      <c r="E104" s="131"/>
      <c r="F104" s="135"/>
      <c r="G104" s="135"/>
      <c r="H104" s="135"/>
      <c r="I104" s="135"/>
      <c r="J104" s="135"/>
      <c r="K104" s="135"/>
    </row>
    <row r="105" spans="1:11" ht="18" customHeight="1" x14ac:dyDescent="0.35">
      <c r="A105" s="129"/>
      <c r="B105" s="130"/>
      <c r="C105" s="130"/>
      <c r="D105" s="134">
        <f t="shared" ca="1" si="0"/>
        <v>1.4551915228366852E-11</v>
      </c>
      <c r="E105" s="131"/>
      <c r="F105" s="135"/>
      <c r="G105" s="135"/>
      <c r="H105" s="135"/>
      <c r="I105" s="135"/>
      <c r="J105" s="135"/>
      <c r="K105" s="135"/>
    </row>
    <row r="106" spans="1:11" ht="18" customHeight="1" x14ac:dyDescent="0.35">
      <c r="A106" s="129"/>
      <c r="B106" s="130"/>
      <c r="C106" s="130"/>
      <c r="D106" s="134">
        <f t="shared" ca="1" si="0"/>
        <v>1.4551915228366852E-11</v>
      </c>
      <c r="E106" s="131"/>
      <c r="F106" s="135"/>
      <c r="G106" s="135"/>
      <c r="H106" s="135"/>
      <c r="I106" s="135"/>
      <c r="J106" s="135"/>
      <c r="K106" s="135"/>
    </row>
    <row r="107" spans="1:11" ht="18" customHeight="1" x14ac:dyDescent="0.35">
      <c r="A107" s="129"/>
      <c r="B107" s="130"/>
      <c r="C107" s="130"/>
      <c r="D107" s="134">
        <f t="shared" ca="1" si="0"/>
        <v>1.4551915228366852E-11</v>
      </c>
      <c r="E107" s="131"/>
      <c r="F107" s="135"/>
      <c r="G107" s="135"/>
      <c r="H107" s="135"/>
      <c r="I107" s="135"/>
      <c r="J107" s="135"/>
      <c r="K107" s="135"/>
    </row>
    <row r="108" spans="1:11" ht="18" customHeight="1" x14ac:dyDescent="0.35">
      <c r="A108" s="129"/>
      <c r="B108" s="130"/>
      <c r="C108" s="130"/>
      <c r="D108" s="134">
        <f t="shared" ca="1" si="0"/>
        <v>1.4551915228366852E-11</v>
      </c>
      <c r="E108" s="131"/>
      <c r="F108" s="135"/>
      <c r="G108" s="135"/>
      <c r="H108" s="135"/>
      <c r="I108" s="135"/>
      <c r="J108" s="135"/>
      <c r="K108" s="135"/>
    </row>
    <row r="109" spans="1:11" ht="18" customHeight="1" x14ac:dyDescent="0.35">
      <c r="A109" s="129"/>
      <c r="B109" s="130"/>
      <c r="C109" s="130"/>
      <c r="D109" s="134">
        <f t="shared" ca="1" si="0"/>
        <v>1.4551915228366852E-11</v>
      </c>
      <c r="E109" s="131"/>
      <c r="F109" s="135"/>
      <c r="G109" s="135"/>
      <c r="H109" s="135"/>
      <c r="I109" s="135"/>
      <c r="J109" s="135"/>
      <c r="K109" s="135"/>
    </row>
    <row r="110" spans="1:11" ht="18" customHeight="1" x14ac:dyDescent="0.35">
      <c r="A110" s="129"/>
      <c r="B110" s="130"/>
      <c r="C110" s="130"/>
      <c r="D110" s="134">
        <f t="shared" ca="1" si="0"/>
        <v>1.4551915228366852E-11</v>
      </c>
      <c r="E110" s="131"/>
      <c r="F110" s="135"/>
      <c r="G110" s="135"/>
      <c r="H110" s="135"/>
      <c r="I110" s="135"/>
      <c r="J110" s="135"/>
      <c r="K110" s="135"/>
    </row>
    <row r="111" spans="1:11" ht="18" customHeight="1" x14ac:dyDescent="0.35">
      <c r="A111" s="129"/>
      <c r="B111" s="130"/>
      <c r="C111" s="130"/>
      <c r="D111" s="134">
        <f t="shared" ca="1" si="0"/>
        <v>1.4551915228366852E-11</v>
      </c>
      <c r="E111" s="131"/>
      <c r="F111" s="135"/>
      <c r="G111" s="135"/>
      <c r="H111" s="135"/>
      <c r="I111" s="135"/>
      <c r="J111" s="135"/>
      <c r="K111" s="135"/>
    </row>
    <row r="112" spans="1:11" ht="20.149999999999999" customHeight="1" x14ac:dyDescent="0.35"/>
    <row r="113" ht="20.149999999999999" customHeight="1" x14ac:dyDescent="0.35"/>
    <row r="114" ht="20.149999999999999" customHeight="1" x14ac:dyDescent="0.35"/>
    <row r="115" ht="20.149999999999999" customHeight="1" x14ac:dyDescent="0.35"/>
    <row r="116" ht="20.149999999999999" customHeight="1" x14ac:dyDescent="0.35"/>
    <row r="117" ht="20.149999999999999" customHeight="1" x14ac:dyDescent="0.35"/>
    <row r="118" ht="20.149999999999999" customHeight="1" x14ac:dyDescent="0.35"/>
    <row r="119" ht="20.149999999999999" customHeight="1" x14ac:dyDescent="0.35"/>
    <row r="120" ht="20.149999999999999" customHeight="1" x14ac:dyDescent="0.35"/>
    <row r="121" ht="20.149999999999999" customHeight="1" x14ac:dyDescent="0.35"/>
    <row r="122" ht="20.149999999999999" customHeight="1" x14ac:dyDescent="0.35"/>
    <row r="123" ht="20.149999999999999" customHeight="1" x14ac:dyDescent="0.35"/>
    <row r="124" ht="20.149999999999999" customHeight="1" x14ac:dyDescent="0.35"/>
    <row r="125" ht="20.149999999999999" customHeight="1" x14ac:dyDescent="0.35"/>
    <row r="126" ht="20.149999999999999" customHeight="1" x14ac:dyDescent="0.35"/>
    <row r="127" ht="20.149999999999999" customHeight="1" x14ac:dyDescent="0.35"/>
    <row r="128" ht="20.149999999999999" customHeight="1" x14ac:dyDescent="0.35"/>
    <row r="129" ht="20.149999999999999" customHeight="1" x14ac:dyDescent="0.35"/>
    <row r="130" ht="20.149999999999999" customHeight="1" x14ac:dyDescent="0.35"/>
    <row r="131" ht="20.149999999999999" customHeight="1" x14ac:dyDescent="0.35"/>
    <row r="132" ht="20.149999999999999" customHeight="1" x14ac:dyDescent="0.35"/>
    <row r="133" ht="20.149999999999999" customHeight="1" x14ac:dyDescent="0.35"/>
    <row r="134" ht="20.149999999999999" customHeight="1" x14ac:dyDescent="0.35"/>
    <row r="135" ht="20.149999999999999" customHeight="1" x14ac:dyDescent="0.35"/>
    <row r="136" ht="20.149999999999999" customHeight="1" x14ac:dyDescent="0.35"/>
    <row r="137" ht="20.149999999999999" customHeight="1" x14ac:dyDescent="0.35"/>
    <row r="138" ht="20.149999999999999" customHeight="1" x14ac:dyDescent="0.35"/>
    <row r="139" ht="20.149999999999999" customHeight="1" x14ac:dyDescent="0.35"/>
    <row r="140" ht="20.149999999999999" customHeight="1" x14ac:dyDescent="0.35"/>
    <row r="141" ht="20.149999999999999" customHeight="1" x14ac:dyDescent="0.35"/>
    <row r="142" ht="20.149999999999999" customHeight="1" x14ac:dyDescent="0.35"/>
    <row r="143" ht="20.149999999999999" customHeight="1" x14ac:dyDescent="0.35"/>
    <row r="144" ht="20.149999999999999" customHeight="1" x14ac:dyDescent="0.35"/>
    <row r="145" ht="20.149999999999999" customHeight="1" x14ac:dyDescent="0.35"/>
    <row r="146" ht="20.149999999999999" customHeight="1" x14ac:dyDescent="0.35"/>
    <row r="147" ht="20.149999999999999" customHeight="1" x14ac:dyDescent="0.35"/>
    <row r="148" ht="20.149999999999999" customHeight="1" x14ac:dyDescent="0.35"/>
    <row r="149" ht="20.149999999999999" customHeight="1" x14ac:dyDescent="0.35"/>
    <row r="150" ht="20.149999999999999" customHeight="1" x14ac:dyDescent="0.35"/>
    <row r="151" ht="20.149999999999999" customHeight="1" x14ac:dyDescent="0.35"/>
    <row r="152" ht="20.149999999999999" customHeight="1" x14ac:dyDescent="0.35"/>
    <row r="153" ht="20.149999999999999" customHeight="1" x14ac:dyDescent="0.35"/>
    <row r="154" ht="20.149999999999999" customHeight="1" x14ac:dyDescent="0.35"/>
    <row r="155" ht="20.149999999999999" customHeight="1" x14ac:dyDescent="0.35"/>
    <row r="156" ht="20.149999999999999" customHeight="1" x14ac:dyDescent="0.35"/>
    <row r="157" ht="20.149999999999999" customHeight="1" x14ac:dyDescent="0.35"/>
    <row r="158" ht="20.149999999999999" customHeight="1" x14ac:dyDescent="0.35"/>
    <row r="159" ht="20.149999999999999" customHeight="1" x14ac:dyDescent="0.35"/>
    <row r="160" ht="20.149999999999999" customHeight="1" x14ac:dyDescent="0.35"/>
    <row r="161" ht="20.149999999999999" customHeight="1" x14ac:dyDescent="0.35"/>
    <row r="162" ht="20.149999999999999" customHeight="1" x14ac:dyDescent="0.35"/>
    <row r="163" ht="20.149999999999999" customHeight="1" x14ac:dyDescent="0.35"/>
    <row r="164" ht="20.149999999999999" customHeight="1" x14ac:dyDescent="0.35"/>
    <row r="165" ht="20.149999999999999" customHeight="1" x14ac:dyDescent="0.35"/>
    <row r="166" ht="20.149999999999999" customHeight="1" x14ac:dyDescent="0.35"/>
    <row r="167" ht="20.149999999999999" customHeight="1" x14ac:dyDescent="0.35"/>
    <row r="168" ht="20.149999999999999" customHeight="1" x14ac:dyDescent="0.35"/>
    <row r="169" ht="20.149999999999999" customHeight="1" x14ac:dyDescent="0.35"/>
    <row r="170" ht="20.149999999999999" customHeight="1" x14ac:dyDescent="0.35"/>
    <row r="171" ht="20.149999999999999" customHeight="1" x14ac:dyDescent="0.35"/>
    <row r="172" ht="20.149999999999999" customHeight="1" x14ac:dyDescent="0.35"/>
    <row r="173" ht="20.149999999999999" customHeight="1" x14ac:dyDescent="0.35"/>
    <row r="174" ht="20.149999999999999" customHeight="1" x14ac:dyDescent="0.35"/>
    <row r="175" ht="20.149999999999999" customHeight="1" x14ac:dyDescent="0.35"/>
    <row r="176" ht="20.149999999999999" customHeight="1" x14ac:dyDescent="0.35"/>
    <row r="177" ht="20.149999999999999" customHeight="1" x14ac:dyDescent="0.35"/>
    <row r="178" ht="20.149999999999999" customHeight="1" x14ac:dyDescent="0.35"/>
    <row r="179" ht="20.149999999999999" customHeight="1" x14ac:dyDescent="0.35"/>
    <row r="180" ht="20.149999999999999" customHeight="1" x14ac:dyDescent="0.35"/>
    <row r="181" ht="20.149999999999999" customHeight="1" x14ac:dyDescent="0.35"/>
    <row r="182" ht="20.149999999999999" customHeight="1" x14ac:dyDescent="0.35"/>
    <row r="183" ht="20.149999999999999" customHeight="1" x14ac:dyDescent="0.35"/>
    <row r="184" ht="20.149999999999999" customHeight="1" x14ac:dyDescent="0.35"/>
    <row r="185" ht="20.149999999999999" customHeight="1" x14ac:dyDescent="0.35"/>
    <row r="186" ht="20.149999999999999" customHeight="1" x14ac:dyDescent="0.35"/>
    <row r="187" ht="20.149999999999999" customHeight="1" x14ac:dyDescent="0.35"/>
    <row r="188" ht="20.149999999999999" customHeight="1" x14ac:dyDescent="0.35"/>
    <row r="189" ht="20.149999999999999" customHeight="1" x14ac:dyDescent="0.35"/>
    <row r="190" ht="20.149999999999999" customHeight="1" x14ac:dyDescent="0.35"/>
    <row r="191" ht="20.149999999999999" customHeight="1" x14ac:dyDescent="0.35"/>
    <row r="192" ht="20.149999999999999" customHeight="1" x14ac:dyDescent="0.35"/>
    <row r="193" ht="20.149999999999999" customHeight="1" x14ac:dyDescent="0.35"/>
    <row r="194" ht="20.149999999999999" customHeight="1" x14ac:dyDescent="0.35"/>
    <row r="195" ht="20.149999999999999" customHeight="1" x14ac:dyDescent="0.35"/>
    <row r="196" ht="20.149999999999999" customHeight="1" x14ac:dyDescent="0.35"/>
    <row r="197" ht="20.149999999999999" customHeight="1" x14ac:dyDescent="0.35"/>
    <row r="198" ht="20.149999999999999" customHeight="1" x14ac:dyDescent="0.35"/>
    <row r="199" ht="20.149999999999999" customHeight="1" x14ac:dyDescent="0.35"/>
    <row r="200" ht="20.149999999999999" customHeight="1" x14ac:dyDescent="0.35"/>
    <row r="201" ht="20.149999999999999" customHeight="1" x14ac:dyDescent="0.35"/>
    <row r="202" ht="20.149999999999999" customHeight="1" x14ac:dyDescent="0.35"/>
    <row r="203" ht="20.149999999999999" customHeight="1" x14ac:dyDescent="0.35"/>
    <row r="204" ht="20.149999999999999" customHeight="1" x14ac:dyDescent="0.35"/>
    <row r="205" ht="20.149999999999999" customHeight="1" x14ac:dyDescent="0.35"/>
    <row r="206" ht="20.149999999999999" customHeight="1" x14ac:dyDescent="0.35"/>
    <row r="207" ht="20.149999999999999" customHeight="1" x14ac:dyDescent="0.35"/>
    <row r="208" ht="20.149999999999999" customHeight="1" x14ac:dyDescent="0.35"/>
    <row r="209" ht="20.149999999999999" customHeight="1" x14ac:dyDescent="0.35"/>
    <row r="210" ht="20.149999999999999" customHeight="1" x14ac:dyDescent="0.35"/>
    <row r="211" ht="20.149999999999999" customHeight="1" x14ac:dyDescent="0.35"/>
    <row r="212" ht="20.149999999999999" customHeight="1" x14ac:dyDescent="0.35"/>
    <row r="213" ht="20.149999999999999" customHeight="1" x14ac:dyDescent="0.35"/>
    <row r="214" ht="20.149999999999999" customHeight="1" x14ac:dyDescent="0.35"/>
    <row r="215" ht="20.149999999999999" customHeight="1" x14ac:dyDescent="0.35"/>
    <row r="216" ht="20.149999999999999" customHeight="1" x14ac:dyDescent="0.35"/>
    <row r="217" ht="20.149999999999999" customHeight="1" x14ac:dyDescent="0.35"/>
    <row r="218" ht="20.149999999999999" customHeight="1" x14ac:dyDescent="0.35"/>
    <row r="219" ht="20.149999999999999" customHeight="1" x14ac:dyDescent="0.35"/>
    <row r="220" ht="20.149999999999999" customHeight="1" x14ac:dyDescent="0.35"/>
    <row r="221" ht="20.149999999999999" customHeight="1" x14ac:dyDescent="0.35"/>
    <row r="222" ht="20.149999999999999" customHeight="1" x14ac:dyDescent="0.35"/>
    <row r="223" ht="20.149999999999999" customHeight="1" x14ac:dyDescent="0.35"/>
    <row r="224" ht="20.149999999999999" customHeight="1" x14ac:dyDescent="0.35"/>
    <row r="225" ht="20.149999999999999" customHeight="1" x14ac:dyDescent="0.35"/>
    <row r="226" ht="20.149999999999999" customHeight="1" x14ac:dyDescent="0.35"/>
    <row r="227" ht="20.149999999999999" customHeight="1" x14ac:dyDescent="0.35"/>
    <row r="228" ht="20.149999999999999" customHeight="1" x14ac:dyDescent="0.35"/>
    <row r="229" ht="20.149999999999999" customHeight="1" x14ac:dyDescent="0.35"/>
    <row r="230" ht="20.149999999999999" customHeight="1" x14ac:dyDescent="0.35"/>
    <row r="231" ht="20.149999999999999" customHeight="1" x14ac:dyDescent="0.35"/>
    <row r="232" ht="20.149999999999999" customHeight="1" x14ac:dyDescent="0.35"/>
    <row r="233" ht="20.149999999999999" customHeight="1" x14ac:dyDescent="0.35"/>
    <row r="234" ht="20.149999999999999" customHeight="1" x14ac:dyDescent="0.35"/>
    <row r="235" ht="20.149999999999999" customHeight="1" x14ac:dyDescent="0.35"/>
    <row r="236" ht="20.149999999999999" customHeight="1" x14ac:dyDescent="0.35"/>
    <row r="237" ht="20.149999999999999" customHeight="1" x14ac:dyDescent="0.35"/>
    <row r="238" ht="20.149999999999999" customHeight="1" x14ac:dyDescent="0.35"/>
    <row r="239" ht="20.149999999999999" customHeight="1" x14ac:dyDescent="0.35"/>
    <row r="240" ht="20.149999999999999" customHeight="1" x14ac:dyDescent="0.35"/>
    <row r="241" ht="20.149999999999999" customHeight="1" x14ac:dyDescent="0.35"/>
    <row r="242" ht="20.149999999999999" customHeight="1" x14ac:dyDescent="0.35"/>
    <row r="243" ht="20.149999999999999" customHeight="1" x14ac:dyDescent="0.35"/>
    <row r="244" ht="20.149999999999999" customHeight="1" x14ac:dyDescent="0.35"/>
    <row r="245" ht="20.149999999999999" customHeight="1" x14ac:dyDescent="0.35"/>
    <row r="246" ht="20.149999999999999" customHeight="1" x14ac:dyDescent="0.35"/>
    <row r="247" ht="20.149999999999999" customHeight="1" x14ac:dyDescent="0.35"/>
    <row r="248" ht="20.149999999999999" customHeight="1" x14ac:dyDescent="0.35"/>
    <row r="249" ht="20.149999999999999" customHeight="1" x14ac:dyDescent="0.35"/>
    <row r="250" ht="20.149999999999999" customHeight="1" x14ac:dyDescent="0.35"/>
    <row r="251" ht="20.149999999999999" customHeight="1" x14ac:dyDescent="0.35"/>
    <row r="252" ht="20.149999999999999" customHeight="1" x14ac:dyDescent="0.35"/>
    <row r="253" ht="20.149999999999999" customHeight="1" x14ac:dyDescent="0.35"/>
    <row r="254" ht="20.149999999999999" customHeight="1" x14ac:dyDescent="0.35"/>
    <row r="255" ht="20.149999999999999" customHeight="1" x14ac:dyDescent="0.35"/>
    <row r="256" ht="20.149999999999999" customHeight="1" x14ac:dyDescent="0.35"/>
    <row r="257" ht="20.149999999999999" customHeight="1" x14ac:dyDescent="0.35"/>
    <row r="258" ht="20.149999999999999" customHeight="1" x14ac:dyDescent="0.35"/>
    <row r="259" ht="20.149999999999999" customHeight="1" x14ac:dyDescent="0.35"/>
    <row r="260" ht="20.149999999999999" customHeight="1" x14ac:dyDescent="0.35"/>
    <row r="261" ht="20.149999999999999" customHeight="1" x14ac:dyDescent="0.35"/>
    <row r="262" ht="20.149999999999999" customHeight="1" x14ac:dyDescent="0.35"/>
    <row r="263" ht="20.149999999999999" customHeight="1" x14ac:dyDescent="0.35"/>
    <row r="264" ht="20.149999999999999" customHeight="1" x14ac:dyDescent="0.35"/>
    <row r="265" ht="20.149999999999999" customHeight="1" x14ac:dyDescent="0.35"/>
    <row r="266" ht="20.149999999999999" customHeight="1" x14ac:dyDescent="0.35"/>
    <row r="267" ht="20.149999999999999" customHeight="1" x14ac:dyDescent="0.35"/>
    <row r="268" ht="20.149999999999999" customHeight="1" x14ac:dyDescent="0.35"/>
    <row r="269" ht="20.149999999999999" customHeight="1" x14ac:dyDescent="0.35"/>
    <row r="270" ht="20.149999999999999" customHeight="1" x14ac:dyDescent="0.35"/>
    <row r="271" ht="20.149999999999999" customHeight="1" x14ac:dyDescent="0.35"/>
    <row r="272" ht="20.149999999999999" customHeight="1" x14ac:dyDescent="0.35"/>
    <row r="273" ht="20.149999999999999" customHeight="1" x14ac:dyDescent="0.35"/>
    <row r="274" ht="20.149999999999999" customHeight="1" x14ac:dyDescent="0.35"/>
    <row r="275" ht="20.149999999999999" customHeight="1" x14ac:dyDescent="0.35"/>
    <row r="276" ht="20.149999999999999" customHeight="1" x14ac:dyDescent="0.35"/>
    <row r="277" ht="20.149999999999999" customHeight="1" x14ac:dyDescent="0.35"/>
    <row r="278" ht="20.149999999999999" customHeight="1" x14ac:dyDescent="0.35"/>
    <row r="279" ht="20.149999999999999" customHeight="1" x14ac:dyDescent="0.35"/>
    <row r="280" ht="20.149999999999999" customHeight="1" x14ac:dyDescent="0.35"/>
    <row r="281" ht="20.149999999999999" customHeight="1" x14ac:dyDescent="0.35"/>
    <row r="282" ht="20.149999999999999" customHeight="1" x14ac:dyDescent="0.35"/>
    <row r="283" ht="20.149999999999999" customHeight="1" x14ac:dyDescent="0.35"/>
    <row r="284" ht="20.149999999999999" customHeight="1" x14ac:dyDescent="0.35"/>
    <row r="285" ht="20.149999999999999" customHeight="1" x14ac:dyDescent="0.35"/>
    <row r="286" ht="20.149999999999999" customHeight="1" x14ac:dyDescent="0.35"/>
    <row r="287" ht="20.149999999999999" customHeight="1" x14ac:dyDescent="0.35"/>
    <row r="288" ht="20.149999999999999" customHeight="1" x14ac:dyDescent="0.35"/>
    <row r="289" ht="20.149999999999999" customHeight="1" x14ac:dyDescent="0.35"/>
    <row r="290" ht="20.149999999999999" customHeight="1" x14ac:dyDescent="0.35"/>
    <row r="291" ht="20.149999999999999" customHeight="1" x14ac:dyDescent="0.35"/>
    <row r="292" ht="20.149999999999999" customHeight="1" x14ac:dyDescent="0.35"/>
    <row r="293" ht="20.149999999999999" customHeight="1" x14ac:dyDescent="0.35"/>
    <row r="294" ht="20.149999999999999" customHeight="1" x14ac:dyDescent="0.35"/>
    <row r="295" ht="20.149999999999999" customHeight="1" x14ac:dyDescent="0.35"/>
    <row r="296" ht="20.149999999999999" customHeight="1" x14ac:dyDescent="0.35"/>
    <row r="297" ht="20.149999999999999" customHeight="1" x14ac:dyDescent="0.35"/>
    <row r="298" ht="20.149999999999999" customHeight="1" x14ac:dyDescent="0.35"/>
    <row r="299" ht="20.149999999999999" customHeight="1" x14ac:dyDescent="0.35"/>
    <row r="300" ht="20.149999999999999" customHeight="1" x14ac:dyDescent="0.35"/>
    <row r="301" ht="20.149999999999999" customHeight="1" x14ac:dyDescent="0.35"/>
    <row r="302" ht="20.149999999999999" customHeight="1" x14ac:dyDescent="0.35"/>
    <row r="303" ht="20.149999999999999" customHeight="1" x14ac:dyDescent="0.35"/>
    <row r="304" ht="20.149999999999999" customHeight="1" x14ac:dyDescent="0.35"/>
    <row r="305" ht="20.149999999999999" customHeight="1" x14ac:dyDescent="0.35"/>
    <row r="306" ht="20.149999999999999" customHeight="1" x14ac:dyDescent="0.35"/>
    <row r="307" ht="20.149999999999999" customHeight="1" x14ac:dyDescent="0.35"/>
    <row r="308" ht="20.149999999999999" customHeight="1" x14ac:dyDescent="0.35"/>
    <row r="309" ht="20.149999999999999" customHeight="1" x14ac:dyDescent="0.35"/>
    <row r="310" ht="20.149999999999999" customHeight="1" x14ac:dyDescent="0.35"/>
    <row r="311" ht="20.149999999999999" customHeight="1" x14ac:dyDescent="0.35"/>
    <row r="312" ht="20.149999999999999" customHeight="1" x14ac:dyDescent="0.35"/>
    <row r="313" ht="20.149999999999999" customHeight="1" x14ac:dyDescent="0.35"/>
    <row r="314" ht="20.149999999999999" customHeight="1" x14ac:dyDescent="0.35"/>
    <row r="315" ht="20.149999999999999" customHeight="1" x14ac:dyDescent="0.35"/>
    <row r="316" ht="20.149999999999999" customHeight="1" x14ac:dyDescent="0.35"/>
    <row r="317" ht="20.149999999999999" customHeight="1" x14ac:dyDescent="0.35"/>
    <row r="318" ht="20.149999999999999" customHeight="1" x14ac:dyDescent="0.35"/>
    <row r="319" ht="20.149999999999999" customHeight="1" x14ac:dyDescent="0.35"/>
    <row r="320" ht="20.149999999999999" customHeight="1" x14ac:dyDescent="0.35"/>
    <row r="321" ht="20.149999999999999" customHeight="1" x14ac:dyDescent="0.35"/>
    <row r="322" ht="20.149999999999999" customHeight="1" x14ac:dyDescent="0.35"/>
    <row r="323" ht="20.149999999999999" customHeight="1" x14ac:dyDescent="0.35"/>
    <row r="324" ht="20.149999999999999" customHeight="1" x14ac:dyDescent="0.35"/>
    <row r="325" ht="20.149999999999999" customHeight="1" x14ac:dyDescent="0.35"/>
    <row r="326" ht="20.149999999999999" customHeight="1" x14ac:dyDescent="0.35"/>
    <row r="327" ht="20.149999999999999" customHeight="1" x14ac:dyDescent="0.35"/>
    <row r="328" ht="20.149999999999999" customHeight="1" x14ac:dyDescent="0.35"/>
    <row r="329" ht="20.149999999999999" customHeight="1" x14ac:dyDescent="0.35"/>
    <row r="330" ht="20.149999999999999" customHeight="1" x14ac:dyDescent="0.35"/>
    <row r="331" ht="20.149999999999999" customHeight="1" x14ac:dyDescent="0.35"/>
    <row r="332" ht="20.149999999999999" customHeight="1" x14ac:dyDescent="0.35"/>
    <row r="333" ht="20.149999999999999" customHeight="1" x14ac:dyDescent="0.35"/>
    <row r="334" ht="20.149999999999999" customHeight="1" x14ac:dyDescent="0.35"/>
    <row r="335" ht="20.149999999999999" customHeight="1" x14ac:dyDescent="0.35"/>
    <row r="336" ht="20.149999999999999" customHeight="1" x14ac:dyDescent="0.35"/>
    <row r="337" ht="20.149999999999999" customHeight="1" x14ac:dyDescent="0.35"/>
    <row r="338" ht="20.149999999999999" customHeight="1" x14ac:dyDescent="0.35"/>
    <row r="339" ht="20.149999999999999" customHeight="1" x14ac:dyDescent="0.35"/>
  </sheetData>
  <pageMargins left="0.75" right="0.75" top="1" bottom="1" header="0.5" footer="0.5"/>
  <pageSetup orientation="portrait" r:id="rId1"/>
  <headerFooter>
    <oddFooter>&amp;L&amp;"Helvetica,Regular"&amp;12&amp;K000000	&amp;P</oddFooter>
  </headerFooter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H33"/>
  <sheetViews>
    <sheetView workbookViewId="0">
      <pane ySplit="1" topLeftCell="A2" activePane="bottomLeft" state="frozen"/>
      <selection pane="bottomLeft" activeCell="B24" sqref="B24"/>
    </sheetView>
  </sheetViews>
  <sheetFormatPr defaultColWidth="9.19921875" defaultRowHeight="15.5" x14ac:dyDescent="0.3"/>
  <cols>
    <col min="1" max="1" width="17.06640625" style="30" customWidth="1"/>
    <col min="2" max="2" width="9.86328125" style="30" customWidth="1"/>
    <col min="3" max="3" width="23.06640625" style="30" bestFit="1" customWidth="1"/>
    <col min="4" max="4" width="10.3984375" style="30" customWidth="1"/>
    <col min="5" max="5" width="14.3984375" style="30" bestFit="1" customWidth="1"/>
    <col min="6" max="6" width="14.6640625" style="30" bestFit="1" customWidth="1"/>
    <col min="7" max="7" width="8.265625" style="30" customWidth="1"/>
    <col min="8" max="8" width="23.796875" style="30" customWidth="1"/>
    <col min="9" max="16384" width="9.19921875" style="30"/>
  </cols>
  <sheetData>
    <row r="1" spans="1:8" x14ac:dyDescent="0.3">
      <c r="A1" s="47" t="s">
        <v>261</v>
      </c>
      <c r="B1" s="74" t="s">
        <v>35</v>
      </c>
      <c r="C1" s="74" t="s">
        <v>262</v>
      </c>
      <c r="D1" s="74" t="s">
        <v>4</v>
      </c>
      <c r="E1" s="75" t="s">
        <v>263</v>
      </c>
      <c r="F1" s="74" t="s">
        <v>264</v>
      </c>
      <c r="G1" s="74" t="s">
        <v>265</v>
      </c>
      <c r="H1" s="76" t="s">
        <v>266</v>
      </c>
    </row>
    <row r="2" spans="1:8" x14ac:dyDescent="0.3">
      <c r="A2" s="87"/>
      <c r="B2" s="136"/>
      <c r="C2" s="137"/>
      <c r="D2" s="138"/>
      <c r="E2" s="137"/>
      <c r="F2" s="137"/>
      <c r="G2" s="137"/>
      <c r="H2" s="139"/>
    </row>
    <row r="3" spans="1:8" x14ac:dyDescent="0.3">
      <c r="A3" s="87"/>
      <c r="B3" s="137"/>
      <c r="C3" s="137"/>
      <c r="D3" s="138"/>
      <c r="E3" s="137"/>
      <c r="F3" s="137"/>
      <c r="G3" s="137"/>
      <c r="H3" s="139"/>
    </row>
    <row r="4" spans="1:8" x14ac:dyDescent="0.3">
      <c r="A4" s="87"/>
      <c r="B4" s="137"/>
      <c r="C4" s="137"/>
      <c r="D4" s="138"/>
      <c r="E4" s="137"/>
      <c r="F4" s="137"/>
      <c r="G4" s="137"/>
      <c r="H4" s="139"/>
    </row>
    <row r="5" spans="1:8" x14ac:dyDescent="0.3">
      <c r="A5" s="87"/>
      <c r="B5" s="137"/>
      <c r="C5" s="137"/>
      <c r="D5" s="138"/>
      <c r="E5" s="137"/>
      <c r="F5" s="137"/>
      <c r="G5" s="137"/>
      <c r="H5" s="139"/>
    </row>
    <row r="6" spans="1:8" x14ac:dyDescent="0.3">
      <c r="A6" s="87"/>
      <c r="B6" s="137"/>
      <c r="C6" s="137"/>
      <c r="D6" s="138"/>
      <c r="E6" s="137"/>
      <c r="F6" s="137"/>
      <c r="G6" s="137"/>
      <c r="H6" s="139"/>
    </row>
    <row r="7" spans="1:8" x14ac:dyDescent="0.3">
      <c r="A7" s="87"/>
      <c r="B7" s="137"/>
      <c r="C7" s="137"/>
      <c r="D7" s="138"/>
      <c r="E7" s="137"/>
      <c r="F7" s="137"/>
      <c r="G7" s="137"/>
      <c r="H7" s="139"/>
    </row>
    <row r="8" spans="1:8" x14ac:dyDescent="0.3">
      <c r="A8" s="87"/>
      <c r="B8" s="137"/>
      <c r="C8" s="137"/>
      <c r="D8" s="138"/>
      <c r="E8" s="137"/>
      <c r="F8" s="137"/>
      <c r="G8" s="137"/>
      <c r="H8" s="139"/>
    </row>
    <row r="9" spans="1:8" x14ac:dyDescent="0.3">
      <c r="A9" s="87"/>
      <c r="B9" s="137"/>
      <c r="C9" s="137"/>
      <c r="D9" s="138"/>
      <c r="E9" s="137"/>
      <c r="F9" s="137"/>
      <c r="G9" s="137"/>
      <c r="H9" s="139"/>
    </row>
    <row r="10" spans="1:8" x14ac:dyDescent="0.3">
      <c r="A10" s="87"/>
      <c r="B10" s="137"/>
      <c r="C10" s="137"/>
      <c r="D10" s="138"/>
      <c r="E10" s="137"/>
      <c r="F10" s="137"/>
      <c r="G10" s="137"/>
      <c r="H10" s="139"/>
    </row>
    <row r="11" spans="1:8" x14ac:dyDescent="0.3">
      <c r="A11" s="87"/>
      <c r="B11" s="137"/>
      <c r="C11" s="137"/>
      <c r="D11" s="138"/>
      <c r="E11" s="137"/>
      <c r="F11" s="137"/>
      <c r="G11" s="137"/>
      <c r="H11" s="139"/>
    </row>
    <row r="12" spans="1:8" x14ac:dyDescent="0.3">
      <c r="A12" s="87"/>
      <c r="B12" s="137"/>
      <c r="C12" s="137"/>
      <c r="D12" s="138"/>
      <c r="E12" s="137"/>
      <c r="F12" s="137"/>
      <c r="G12" s="137"/>
      <c r="H12" s="139"/>
    </row>
    <row r="13" spans="1:8" x14ac:dyDescent="0.3">
      <c r="A13" s="87"/>
      <c r="B13" s="137"/>
      <c r="C13" s="137"/>
      <c r="D13" s="138"/>
      <c r="E13" s="137"/>
      <c r="F13" s="137"/>
      <c r="G13" s="137"/>
      <c r="H13" s="139"/>
    </row>
    <row r="14" spans="1:8" x14ac:dyDescent="0.3">
      <c r="A14" s="87"/>
      <c r="B14" s="137"/>
      <c r="C14" s="137"/>
      <c r="D14" s="138"/>
      <c r="E14" s="137"/>
      <c r="F14" s="137"/>
      <c r="G14" s="137"/>
      <c r="H14" s="139"/>
    </row>
    <row r="15" spans="1:8" x14ac:dyDescent="0.3">
      <c r="A15" s="87"/>
      <c r="B15" s="137"/>
      <c r="C15" s="137"/>
      <c r="D15" s="138"/>
      <c r="E15" s="137"/>
      <c r="F15" s="137"/>
      <c r="G15" s="137"/>
      <c r="H15" s="139"/>
    </row>
    <row r="16" spans="1:8" x14ac:dyDescent="0.3">
      <c r="A16" s="87"/>
      <c r="B16" s="137"/>
      <c r="C16" s="137"/>
      <c r="D16" s="138"/>
      <c r="E16" s="137"/>
      <c r="F16" s="137"/>
      <c r="G16" s="137"/>
      <c r="H16" s="139"/>
    </row>
    <row r="17" spans="1:8" x14ac:dyDescent="0.3">
      <c r="A17" s="87"/>
      <c r="B17" s="137"/>
      <c r="C17" s="137"/>
      <c r="D17" s="138"/>
      <c r="E17" s="137"/>
      <c r="F17" s="137"/>
      <c r="G17" s="137"/>
      <c r="H17" s="139"/>
    </row>
    <row r="18" spans="1:8" x14ac:dyDescent="0.3">
      <c r="A18" s="87"/>
      <c r="B18" s="137"/>
      <c r="C18" s="137"/>
      <c r="D18" s="138"/>
      <c r="E18" s="137"/>
      <c r="F18" s="137"/>
      <c r="G18" s="137"/>
      <c r="H18" s="139"/>
    </row>
    <row r="19" spans="1:8" x14ac:dyDescent="0.3">
      <c r="A19" s="87"/>
      <c r="B19" s="137"/>
      <c r="C19" s="137"/>
      <c r="D19" s="138"/>
      <c r="E19" s="137"/>
      <c r="F19" s="137"/>
      <c r="G19" s="137"/>
      <c r="H19" s="139"/>
    </row>
    <row r="20" spans="1:8" x14ac:dyDescent="0.3">
      <c r="A20" s="87"/>
      <c r="B20" s="137"/>
      <c r="C20" s="137"/>
      <c r="D20" s="138"/>
      <c r="E20" s="137"/>
      <c r="F20" s="137"/>
      <c r="G20" s="137"/>
      <c r="H20" s="139"/>
    </row>
    <row r="21" spans="1:8" x14ac:dyDescent="0.3">
      <c r="A21" s="87"/>
      <c r="B21" s="137"/>
      <c r="C21" s="137"/>
      <c r="D21" s="138"/>
      <c r="E21" s="137"/>
      <c r="F21" s="137"/>
      <c r="G21" s="137"/>
      <c r="H21" s="139"/>
    </row>
    <row r="22" spans="1:8" x14ac:dyDescent="0.3">
      <c r="A22" s="87"/>
      <c r="B22" s="137"/>
      <c r="C22" s="137"/>
      <c r="D22" s="138"/>
      <c r="E22" s="137"/>
      <c r="F22" s="137"/>
      <c r="G22" s="137"/>
      <c r="H22" s="139"/>
    </row>
    <row r="23" spans="1:8" x14ac:dyDescent="0.3">
      <c r="A23" s="87"/>
      <c r="B23" s="137"/>
      <c r="C23" s="137"/>
      <c r="D23" s="138"/>
      <c r="E23" s="137"/>
      <c r="F23" s="137"/>
      <c r="G23" s="137"/>
      <c r="H23" s="139"/>
    </row>
    <row r="24" spans="1:8" x14ac:dyDescent="0.3">
      <c r="A24" s="87"/>
      <c r="B24" s="137"/>
      <c r="C24" s="137"/>
      <c r="D24" s="138"/>
      <c r="E24" s="137"/>
      <c r="F24" s="137"/>
      <c r="G24" s="137"/>
      <c r="H24" s="139"/>
    </row>
    <row r="25" spans="1:8" x14ac:dyDescent="0.3">
      <c r="A25" s="87"/>
      <c r="B25" s="137"/>
      <c r="C25" s="137"/>
      <c r="D25" s="138"/>
      <c r="E25" s="137"/>
      <c r="F25" s="137"/>
      <c r="G25" s="137"/>
      <c r="H25" s="139"/>
    </row>
    <row r="26" spans="1:8" x14ac:dyDescent="0.3">
      <c r="A26" s="87"/>
      <c r="B26" s="137"/>
      <c r="C26" s="137"/>
      <c r="D26" s="138"/>
      <c r="E26" s="137"/>
      <c r="F26" s="137"/>
      <c r="G26" s="137"/>
      <c r="H26" s="139"/>
    </row>
    <row r="27" spans="1:8" x14ac:dyDescent="0.3">
      <c r="A27" s="87"/>
      <c r="B27" s="137"/>
      <c r="C27" s="137"/>
      <c r="D27" s="138"/>
      <c r="E27" s="137"/>
      <c r="F27" s="137"/>
      <c r="G27" s="137"/>
      <c r="H27" s="139"/>
    </row>
    <row r="28" spans="1:8" x14ac:dyDescent="0.3">
      <c r="A28" s="87"/>
      <c r="B28" s="137"/>
      <c r="C28" s="137"/>
      <c r="D28" s="138"/>
      <c r="E28" s="137"/>
      <c r="F28" s="137"/>
      <c r="G28" s="137"/>
      <c r="H28" s="139"/>
    </row>
    <row r="29" spans="1:8" x14ac:dyDescent="0.3">
      <c r="A29" s="87"/>
      <c r="B29" s="137"/>
      <c r="C29" s="137"/>
      <c r="D29" s="138"/>
      <c r="E29" s="137"/>
      <c r="F29" s="137"/>
      <c r="G29" s="137"/>
      <c r="H29" s="139"/>
    </row>
    <row r="30" spans="1:8" x14ac:dyDescent="0.3">
      <c r="A30" s="87"/>
      <c r="B30" s="137"/>
      <c r="C30" s="137"/>
      <c r="D30" s="138"/>
      <c r="E30" s="137"/>
      <c r="F30" s="137"/>
      <c r="G30" s="137"/>
      <c r="H30" s="139"/>
    </row>
    <row r="31" spans="1:8" x14ac:dyDescent="0.3">
      <c r="A31" s="87"/>
      <c r="B31" s="137"/>
      <c r="C31" s="137"/>
      <c r="D31" s="138"/>
      <c r="E31" s="137"/>
      <c r="F31" s="137"/>
      <c r="G31" s="137"/>
      <c r="H31" s="139"/>
    </row>
    <row r="32" spans="1:8" x14ac:dyDescent="0.3">
      <c r="A32" s="87"/>
      <c r="B32" s="137"/>
      <c r="C32" s="137"/>
      <c r="D32" s="138"/>
      <c r="E32" s="137"/>
      <c r="F32" s="137"/>
      <c r="G32" s="137"/>
      <c r="H32" s="139"/>
    </row>
    <row r="33" spans="1:8" x14ac:dyDescent="0.3">
      <c r="A33" s="66"/>
      <c r="B33" s="88"/>
      <c r="C33" s="88"/>
      <c r="D33" s="89"/>
      <c r="E33" s="88"/>
      <c r="F33" s="88"/>
      <c r="G33" s="88"/>
      <c r="H33" s="140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IV101"/>
  <sheetViews>
    <sheetView showGridLines="0" workbookViewId="0">
      <selection activeCell="A3" sqref="A3"/>
    </sheetView>
  </sheetViews>
  <sheetFormatPr defaultColWidth="6.59765625" defaultRowHeight="14.15" customHeight="1" x14ac:dyDescent="0.35"/>
  <cols>
    <col min="1" max="1" width="7.86328125" style="4" customWidth="1"/>
    <col min="2" max="2" width="7.3984375" style="9" customWidth="1"/>
    <col min="3" max="3" width="8.59765625" style="9" customWidth="1"/>
    <col min="4" max="4" width="10.46484375" style="4" customWidth="1"/>
    <col min="5" max="5" width="15.59765625" style="4" customWidth="1"/>
    <col min="6" max="6" width="20.06640625" style="4" customWidth="1"/>
    <col min="7" max="7" width="23.46484375" style="4" customWidth="1"/>
    <col min="8" max="8" width="19.19921875" style="4" customWidth="1"/>
    <col min="9" max="9" width="11.19921875" style="4" customWidth="1"/>
    <col min="10" max="256" width="6.59765625" style="4" customWidth="1"/>
  </cols>
  <sheetData>
    <row r="1" spans="1:9" ht="15" customHeight="1" thickBot="1" x14ac:dyDescent="0.4">
      <c r="A1" s="5" t="s">
        <v>35</v>
      </c>
      <c r="B1" s="7" t="s">
        <v>120</v>
      </c>
      <c r="C1" s="7" t="s">
        <v>121</v>
      </c>
      <c r="D1" s="5" t="s">
        <v>122</v>
      </c>
      <c r="E1" s="5" t="s">
        <v>267</v>
      </c>
      <c r="F1" s="5" t="s">
        <v>34</v>
      </c>
      <c r="G1" s="5" t="s">
        <v>3</v>
      </c>
      <c r="H1" s="5" t="s">
        <v>126</v>
      </c>
      <c r="I1" s="141"/>
    </row>
    <row r="2" spans="1:9" ht="18.649999999999999" customHeight="1" x14ac:dyDescent="0.35">
      <c r="A2" s="1">
        <v>43282</v>
      </c>
      <c r="B2" s="8"/>
      <c r="C2" s="8"/>
      <c r="D2" s="2">
        <v>0</v>
      </c>
      <c r="E2" s="3"/>
      <c r="F2" s="3"/>
      <c r="G2" s="3"/>
      <c r="H2" s="3"/>
      <c r="I2" s="141"/>
    </row>
    <row r="3" spans="1:9" ht="18" customHeight="1" x14ac:dyDescent="0.35">
      <c r="A3" s="142"/>
      <c r="B3" s="143"/>
      <c r="C3" s="143"/>
      <c r="D3" s="144">
        <f t="shared" ref="D3:D34" si="0">SUM(D2+B3-C3)</f>
        <v>0</v>
      </c>
      <c r="E3" s="145"/>
      <c r="F3" s="145"/>
      <c r="G3" s="146"/>
      <c r="H3" s="145"/>
      <c r="I3" s="141"/>
    </row>
    <row r="4" spans="1:9" ht="18" customHeight="1" x14ac:dyDescent="0.35">
      <c r="A4" s="142"/>
      <c r="B4" s="143"/>
      <c r="C4" s="143"/>
      <c r="D4" s="144">
        <f t="shared" si="0"/>
        <v>0</v>
      </c>
      <c r="E4" s="146"/>
      <c r="F4" s="146"/>
      <c r="G4" s="146"/>
      <c r="H4" s="145"/>
      <c r="I4" s="141"/>
    </row>
    <row r="5" spans="1:9" ht="18" customHeight="1" x14ac:dyDescent="0.35">
      <c r="A5" s="142"/>
      <c r="B5" s="143"/>
      <c r="C5" s="143"/>
      <c r="D5" s="144">
        <f t="shared" si="0"/>
        <v>0</v>
      </c>
      <c r="E5" s="145"/>
      <c r="F5" s="145"/>
      <c r="G5" s="146"/>
      <c r="H5" s="145"/>
      <c r="I5" s="141"/>
    </row>
    <row r="6" spans="1:9" ht="18" customHeight="1" x14ac:dyDescent="0.35">
      <c r="A6" s="142"/>
      <c r="B6" s="143"/>
      <c r="C6" s="143"/>
      <c r="D6" s="144">
        <f t="shared" si="0"/>
        <v>0</v>
      </c>
      <c r="E6" s="145"/>
      <c r="F6" s="145"/>
      <c r="G6" s="146"/>
      <c r="H6" s="145"/>
      <c r="I6" s="141"/>
    </row>
    <row r="7" spans="1:9" ht="18" customHeight="1" x14ac:dyDescent="0.35">
      <c r="A7" s="142"/>
      <c r="B7" s="143"/>
      <c r="C7" s="143"/>
      <c r="D7" s="144">
        <f t="shared" si="0"/>
        <v>0</v>
      </c>
      <c r="E7" s="145"/>
      <c r="F7" s="145"/>
      <c r="G7" s="146"/>
      <c r="H7" s="145"/>
      <c r="I7" s="141"/>
    </row>
    <row r="8" spans="1:9" ht="18" customHeight="1" x14ac:dyDescent="0.35">
      <c r="A8" s="142"/>
      <c r="B8" s="143"/>
      <c r="C8" s="143"/>
      <c r="D8" s="144">
        <f t="shared" si="0"/>
        <v>0</v>
      </c>
      <c r="E8" s="145"/>
      <c r="F8" s="145"/>
      <c r="G8" s="146"/>
      <c r="H8" s="146"/>
      <c r="I8" s="141"/>
    </row>
    <row r="9" spans="1:9" ht="18" customHeight="1" x14ac:dyDescent="0.35">
      <c r="A9" s="142"/>
      <c r="B9" s="143"/>
      <c r="C9" s="143"/>
      <c r="D9" s="144">
        <f t="shared" si="0"/>
        <v>0</v>
      </c>
      <c r="E9" s="145"/>
      <c r="F9" s="145"/>
      <c r="G9" s="146"/>
      <c r="H9" s="145"/>
      <c r="I9" s="141"/>
    </row>
    <row r="10" spans="1:9" ht="18" customHeight="1" x14ac:dyDescent="0.35">
      <c r="A10" s="142"/>
      <c r="B10" s="143"/>
      <c r="C10" s="143"/>
      <c r="D10" s="144">
        <f t="shared" si="0"/>
        <v>0</v>
      </c>
      <c r="E10" s="145"/>
      <c r="F10" s="145"/>
      <c r="G10" s="146"/>
      <c r="H10" s="145"/>
      <c r="I10" s="141"/>
    </row>
    <row r="11" spans="1:9" ht="18" customHeight="1" x14ac:dyDescent="0.35">
      <c r="A11" s="142"/>
      <c r="B11" s="143"/>
      <c r="C11" s="143"/>
      <c r="D11" s="144">
        <f t="shared" si="0"/>
        <v>0</v>
      </c>
      <c r="E11" s="145"/>
      <c r="F11" s="145"/>
      <c r="G11" s="146"/>
      <c r="H11" s="145"/>
      <c r="I11" s="141"/>
    </row>
    <row r="12" spans="1:9" ht="18" customHeight="1" x14ac:dyDescent="0.35">
      <c r="A12" s="142"/>
      <c r="B12" s="143"/>
      <c r="C12" s="143"/>
      <c r="D12" s="144">
        <f t="shared" si="0"/>
        <v>0</v>
      </c>
      <c r="E12" s="146"/>
      <c r="F12" s="146"/>
      <c r="G12" s="146"/>
      <c r="H12" s="146"/>
      <c r="I12" s="141"/>
    </row>
    <row r="13" spans="1:9" ht="18" customHeight="1" x14ac:dyDescent="0.35">
      <c r="A13" s="142"/>
      <c r="B13" s="143"/>
      <c r="C13" s="143"/>
      <c r="D13" s="144">
        <f t="shared" si="0"/>
        <v>0</v>
      </c>
      <c r="E13" s="146"/>
      <c r="F13" s="146"/>
      <c r="G13" s="146"/>
      <c r="H13" s="145"/>
      <c r="I13" s="141"/>
    </row>
    <row r="14" spans="1:9" ht="18" customHeight="1" x14ac:dyDescent="0.35">
      <c r="A14" s="142"/>
      <c r="B14" s="143"/>
      <c r="C14" s="143"/>
      <c r="D14" s="144">
        <f t="shared" si="0"/>
        <v>0</v>
      </c>
      <c r="E14" s="145"/>
      <c r="F14" s="145"/>
      <c r="G14" s="146"/>
      <c r="H14" s="146"/>
      <c r="I14" s="141"/>
    </row>
    <row r="15" spans="1:9" ht="18" customHeight="1" x14ac:dyDescent="0.35">
      <c r="A15" s="142"/>
      <c r="B15" s="143"/>
      <c r="C15" s="143"/>
      <c r="D15" s="144">
        <f t="shared" si="0"/>
        <v>0</v>
      </c>
      <c r="E15" s="145"/>
      <c r="F15" s="145"/>
      <c r="G15" s="146"/>
      <c r="H15" s="146"/>
      <c r="I15" s="141"/>
    </row>
    <row r="16" spans="1:9" ht="18" customHeight="1" x14ac:dyDescent="0.35">
      <c r="A16" s="142"/>
      <c r="B16" s="143"/>
      <c r="C16" s="143"/>
      <c r="D16" s="144">
        <f t="shared" si="0"/>
        <v>0</v>
      </c>
      <c r="E16" s="145"/>
      <c r="F16" s="145"/>
      <c r="G16" s="146"/>
      <c r="H16" s="145"/>
      <c r="I16" s="141"/>
    </row>
    <row r="17" spans="1:9" ht="18" customHeight="1" x14ac:dyDescent="0.35">
      <c r="A17" s="142"/>
      <c r="B17" s="143"/>
      <c r="C17" s="143"/>
      <c r="D17" s="144">
        <f t="shared" si="0"/>
        <v>0</v>
      </c>
      <c r="E17" s="145"/>
      <c r="F17" s="145"/>
      <c r="G17" s="146"/>
      <c r="H17" s="145"/>
      <c r="I17" s="141"/>
    </row>
    <row r="18" spans="1:9" ht="18" customHeight="1" x14ac:dyDescent="0.35">
      <c r="A18" s="142"/>
      <c r="B18" s="143"/>
      <c r="C18" s="143"/>
      <c r="D18" s="144">
        <f t="shared" si="0"/>
        <v>0</v>
      </c>
      <c r="E18" s="147"/>
      <c r="F18" s="145"/>
      <c r="G18" s="146"/>
      <c r="H18" s="145"/>
      <c r="I18" s="141"/>
    </row>
    <row r="19" spans="1:9" ht="18" customHeight="1" x14ac:dyDescent="0.35">
      <c r="A19" s="142"/>
      <c r="B19" s="143"/>
      <c r="C19" s="143"/>
      <c r="D19" s="144">
        <f t="shared" si="0"/>
        <v>0</v>
      </c>
      <c r="E19" s="145"/>
      <c r="F19" s="145"/>
      <c r="G19" s="146"/>
      <c r="H19" s="146"/>
      <c r="I19" s="141"/>
    </row>
    <row r="20" spans="1:9" ht="18" customHeight="1" x14ac:dyDescent="0.35">
      <c r="A20" s="142"/>
      <c r="B20" s="143"/>
      <c r="C20" s="143"/>
      <c r="D20" s="148">
        <f t="shared" si="0"/>
        <v>0</v>
      </c>
      <c r="E20" s="145"/>
      <c r="F20" s="145"/>
      <c r="G20" s="146"/>
      <c r="H20" s="146"/>
      <c r="I20" s="141"/>
    </row>
    <row r="21" spans="1:9" ht="18" customHeight="1" x14ac:dyDescent="0.35">
      <c r="A21" s="142"/>
      <c r="B21" s="143"/>
      <c r="C21" s="143"/>
      <c r="D21" s="144">
        <f t="shared" si="0"/>
        <v>0</v>
      </c>
      <c r="E21" s="145"/>
      <c r="F21" s="146"/>
      <c r="G21" s="146"/>
      <c r="H21" s="145"/>
      <c r="I21" s="141"/>
    </row>
    <row r="22" spans="1:9" ht="18" customHeight="1" x14ac:dyDescent="0.35">
      <c r="A22" s="142"/>
      <c r="B22" s="143"/>
      <c r="C22" s="143"/>
      <c r="D22" s="144">
        <f t="shared" si="0"/>
        <v>0</v>
      </c>
      <c r="E22" s="145"/>
      <c r="F22" s="146"/>
      <c r="G22" s="146"/>
      <c r="H22" s="146"/>
      <c r="I22" s="149"/>
    </row>
    <row r="23" spans="1:9" ht="18" customHeight="1" x14ac:dyDescent="0.35">
      <c r="A23" s="142"/>
      <c r="B23" s="143"/>
      <c r="C23" s="150"/>
      <c r="D23" s="144">
        <f t="shared" si="0"/>
        <v>0</v>
      </c>
      <c r="E23" s="146"/>
      <c r="F23" s="146"/>
      <c r="G23" s="146"/>
      <c r="H23" s="146"/>
      <c r="I23" s="141"/>
    </row>
    <row r="24" spans="1:9" ht="18" customHeight="1" x14ac:dyDescent="0.35">
      <c r="A24" s="142"/>
      <c r="B24" s="143"/>
      <c r="C24" s="143"/>
      <c r="D24" s="144">
        <f t="shared" si="0"/>
        <v>0</v>
      </c>
      <c r="E24" s="145"/>
      <c r="F24" s="145"/>
      <c r="G24" s="146"/>
      <c r="H24" s="145"/>
      <c r="I24" s="141"/>
    </row>
    <row r="25" spans="1:9" ht="18" customHeight="1" x14ac:dyDescent="0.35">
      <c r="A25" s="142"/>
      <c r="B25" s="143"/>
      <c r="C25" s="143"/>
      <c r="D25" s="144">
        <f t="shared" si="0"/>
        <v>0</v>
      </c>
      <c r="E25" s="145"/>
      <c r="F25" s="146"/>
      <c r="G25" s="146"/>
      <c r="H25" s="146"/>
      <c r="I25" s="141"/>
    </row>
    <row r="26" spans="1:9" ht="18" customHeight="1" x14ac:dyDescent="0.35">
      <c r="A26" s="142"/>
      <c r="B26" s="143"/>
      <c r="C26" s="143"/>
      <c r="D26" s="144">
        <f t="shared" si="0"/>
        <v>0</v>
      </c>
      <c r="E26" s="146"/>
      <c r="F26" s="146"/>
      <c r="G26" s="146"/>
      <c r="H26" s="146"/>
      <c r="I26" s="141"/>
    </row>
    <row r="27" spans="1:9" ht="18" customHeight="1" x14ac:dyDescent="0.35">
      <c r="A27" s="142"/>
      <c r="B27" s="143"/>
      <c r="C27" s="143"/>
      <c r="D27" s="144">
        <f t="shared" si="0"/>
        <v>0</v>
      </c>
      <c r="E27" s="146"/>
      <c r="F27" s="146"/>
      <c r="G27" s="146"/>
      <c r="H27" s="146"/>
      <c r="I27" s="141"/>
    </row>
    <row r="28" spans="1:9" ht="18" customHeight="1" x14ac:dyDescent="0.35">
      <c r="A28" s="142"/>
      <c r="B28" s="143"/>
      <c r="C28" s="143"/>
      <c r="D28" s="144">
        <f t="shared" si="0"/>
        <v>0</v>
      </c>
      <c r="E28" s="146"/>
      <c r="F28" s="146"/>
      <c r="G28" s="146"/>
      <c r="H28" s="146"/>
      <c r="I28" s="141"/>
    </row>
    <row r="29" spans="1:9" ht="18" customHeight="1" x14ac:dyDescent="0.35">
      <c r="A29" s="142"/>
      <c r="B29" s="143"/>
      <c r="C29" s="143"/>
      <c r="D29" s="144">
        <f t="shared" si="0"/>
        <v>0</v>
      </c>
      <c r="E29" s="145"/>
      <c r="F29" s="145"/>
      <c r="G29" s="146"/>
      <c r="H29" s="145"/>
      <c r="I29" s="141"/>
    </row>
    <row r="30" spans="1:9" ht="18" customHeight="1" x14ac:dyDescent="0.35">
      <c r="A30" s="142"/>
      <c r="B30" s="143"/>
      <c r="C30" s="143"/>
      <c r="D30" s="144">
        <f t="shared" si="0"/>
        <v>0</v>
      </c>
      <c r="E30" s="145"/>
      <c r="F30" s="145"/>
      <c r="G30" s="145"/>
      <c r="H30" s="145"/>
      <c r="I30" s="141"/>
    </row>
    <row r="31" spans="1:9" ht="18" customHeight="1" x14ac:dyDescent="0.35">
      <c r="A31" s="142"/>
      <c r="B31" s="143"/>
      <c r="C31" s="143"/>
      <c r="D31" s="144">
        <f t="shared" si="0"/>
        <v>0</v>
      </c>
      <c r="E31" s="145"/>
      <c r="F31" s="145"/>
      <c r="G31" s="145"/>
      <c r="H31" s="145"/>
      <c r="I31" s="141"/>
    </row>
    <row r="32" spans="1:9" ht="18" customHeight="1" x14ac:dyDescent="0.35">
      <c r="A32" s="142"/>
      <c r="B32" s="143"/>
      <c r="C32" s="143"/>
      <c r="D32" s="144">
        <f t="shared" si="0"/>
        <v>0</v>
      </c>
      <c r="E32" s="145"/>
      <c r="F32" s="145"/>
      <c r="G32" s="145"/>
      <c r="H32" s="145"/>
      <c r="I32" s="141"/>
    </row>
    <row r="33" spans="1:9" ht="18" customHeight="1" x14ac:dyDescent="0.35">
      <c r="A33" s="142"/>
      <c r="B33" s="143"/>
      <c r="C33" s="143"/>
      <c r="D33" s="144">
        <f t="shared" si="0"/>
        <v>0</v>
      </c>
      <c r="E33" s="145"/>
      <c r="F33" s="145"/>
      <c r="G33" s="145"/>
      <c r="H33" s="145"/>
      <c r="I33" s="141"/>
    </row>
    <row r="34" spans="1:9" ht="18" customHeight="1" x14ac:dyDescent="0.35">
      <c r="A34" s="142"/>
      <c r="B34" s="143"/>
      <c r="C34" s="143"/>
      <c r="D34" s="144">
        <f t="shared" si="0"/>
        <v>0</v>
      </c>
      <c r="E34" s="145"/>
      <c r="F34" s="145"/>
      <c r="G34" s="145"/>
      <c r="H34" s="145"/>
      <c r="I34" s="141"/>
    </row>
    <row r="35" spans="1:9" ht="18" customHeight="1" x14ac:dyDescent="0.35">
      <c r="A35" s="142"/>
      <c r="B35" s="143"/>
      <c r="C35" s="143"/>
      <c r="D35" s="144">
        <f>SUM(D34+B35-C35)</f>
        <v>0</v>
      </c>
      <c r="E35" s="145"/>
      <c r="F35" s="145"/>
      <c r="G35" s="145"/>
      <c r="H35" s="145"/>
      <c r="I35" s="141"/>
    </row>
    <row r="36" spans="1:9" ht="18" customHeight="1" x14ac:dyDescent="0.35">
      <c r="A36" s="142"/>
      <c r="B36" s="143"/>
      <c r="C36" s="143"/>
      <c r="D36" s="144">
        <f>SUM(D35+B36-C36)</f>
        <v>0</v>
      </c>
      <c r="E36" s="145"/>
      <c r="F36" s="145"/>
      <c r="G36" s="145"/>
      <c r="H36" s="145"/>
      <c r="I36" s="141"/>
    </row>
    <row r="37" spans="1:9" ht="18" customHeight="1" x14ac:dyDescent="0.35">
      <c r="A37" s="142"/>
      <c r="B37" s="143"/>
      <c r="C37" s="143"/>
      <c r="D37" s="144">
        <f>SUM(D36+B37-C37)</f>
        <v>0</v>
      </c>
      <c r="E37" s="145"/>
      <c r="F37" s="145"/>
      <c r="G37" s="145"/>
      <c r="H37" s="145"/>
      <c r="I37" s="141"/>
    </row>
    <row r="38" spans="1:9" ht="18" customHeight="1" x14ac:dyDescent="0.35">
      <c r="A38" s="142"/>
      <c r="B38" s="143"/>
      <c r="C38" s="143"/>
      <c r="D38" s="144">
        <f>SUM(D37+B38-C38)</f>
        <v>0</v>
      </c>
      <c r="E38" s="145"/>
      <c r="F38" s="146"/>
      <c r="G38" s="146"/>
      <c r="H38" s="145"/>
      <c r="I38" s="141"/>
    </row>
    <row r="39" spans="1:9" ht="18" customHeight="1" x14ac:dyDescent="0.35">
      <c r="A39" s="142"/>
      <c r="B39" s="143"/>
      <c r="C39" s="143"/>
      <c r="D39" s="144">
        <f t="shared" ref="D39:D67" si="1">SUM(D38+B39-C39)</f>
        <v>0</v>
      </c>
      <c r="E39" s="145"/>
      <c r="F39" s="145"/>
      <c r="G39" s="145"/>
      <c r="H39" s="145"/>
      <c r="I39" s="141"/>
    </row>
    <row r="40" spans="1:9" ht="18" customHeight="1" x14ac:dyDescent="0.35">
      <c r="A40" s="142"/>
      <c r="B40" s="143"/>
      <c r="C40" s="143"/>
      <c r="D40" s="144">
        <f t="shared" si="1"/>
        <v>0</v>
      </c>
      <c r="E40" s="145"/>
      <c r="F40" s="145"/>
      <c r="G40" s="145"/>
      <c r="H40" s="145"/>
      <c r="I40" s="141"/>
    </row>
    <row r="41" spans="1:9" ht="18" customHeight="1" x14ac:dyDescent="0.35">
      <c r="A41" s="142"/>
      <c r="B41" s="143"/>
      <c r="C41" s="143"/>
      <c r="D41" s="144">
        <f t="shared" si="1"/>
        <v>0</v>
      </c>
      <c r="E41" s="145"/>
      <c r="F41" s="145"/>
      <c r="G41" s="145"/>
      <c r="H41" s="145"/>
      <c r="I41" s="141"/>
    </row>
    <row r="42" spans="1:9" ht="18" customHeight="1" x14ac:dyDescent="0.35">
      <c r="A42" s="142"/>
      <c r="B42" s="143"/>
      <c r="C42" s="143"/>
      <c r="D42" s="144">
        <f t="shared" si="1"/>
        <v>0</v>
      </c>
      <c r="E42" s="145"/>
      <c r="F42" s="145"/>
      <c r="G42" s="145"/>
      <c r="H42" s="145"/>
      <c r="I42" s="141"/>
    </row>
    <row r="43" spans="1:9" ht="18" customHeight="1" x14ac:dyDescent="0.35">
      <c r="A43" s="142"/>
      <c r="B43" s="143"/>
      <c r="C43" s="143"/>
      <c r="D43" s="144">
        <f t="shared" si="1"/>
        <v>0</v>
      </c>
      <c r="E43" s="145"/>
      <c r="F43" s="145"/>
      <c r="G43" s="145"/>
      <c r="H43" s="145"/>
      <c r="I43" s="141"/>
    </row>
    <row r="44" spans="1:9" ht="18" customHeight="1" x14ac:dyDescent="0.35">
      <c r="A44" s="142"/>
      <c r="B44" s="143"/>
      <c r="C44" s="143"/>
      <c r="D44" s="144">
        <f t="shared" si="1"/>
        <v>0</v>
      </c>
      <c r="E44" s="145"/>
      <c r="F44" s="145"/>
      <c r="G44" s="145"/>
      <c r="H44" s="145"/>
      <c r="I44" s="141"/>
    </row>
    <row r="45" spans="1:9" ht="18" customHeight="1" x14ac:dyDescent="0.35">
      <c r="A45" s="142"/>
      <c r="B45" s="143"/>
      <c r="C45" s="143"/>
      <c r="D45" s="144">
        <f t="shared" si="1"/>
        <v>0</v>
      </c>
      <c r="E45" s="145"/>
      <c r="F45" s="145"/>
      <c r="G45" s="145"/>
      <c r="H45" s="145"/>
      <c r="I45" s="141"/>
    </row>
    <row r="46" spans="1:9" ht="18" customHeight="1" x14ac:dyDescent="0.35">
      <c r="A46" s="142"/>
      <c r="B46" s="143"/>
      <c r="C46" s="143"/>
      <c r="D46" s="144">
        <f t="shared" si="1"/>
        <v>0</v>
      </c>
      <c r="E46" s="145"/>
      <c r="F46" s="145"/>
      <c r="G46" s="145"/>
      <c r="H46" s="145"/>
      <c r="I46" s="141"/>
    </row>
    <row r="47" spans="1:9" ht="18" customHeight="1" x14ac:dyDescent="0.35">
      <c r="A47" s="142"/>
      <c r="B47" s="143"/>
      <c r="C47" s="143"/>
      <c r="D47" s="144">
        <f t="shared" si="1"/>
        <v>0</v>
      </c>
      <c r="E47" s="145"/>
      <c r="F47" s="145"/>
      <c r="G47" s="145"/>
      <c r="H47" s="145"/>
      <c r="I47" s="141"/>
    </row>
    <row r="48" spans="1:9" ht="18" customHeight="1" x14ac:dyDescent="0.35">
      <c r="A48" s="142"/>
      <c r="B48" s="143"/>
      <c r="C48" s="143"/>
      <c r="D48" s="144">
        <f t="shared" si="1"/>
        <v>0</v>
      </c>
      <c r="E48" s="145"/>
      <c r="F48" s="145"/>
      <c r="G48" s="145"/>
      <c r="H48" s="145"/>
      <c r="I48" s="141"/>
    </row>
    <row r="49" spans="1:9" ht="18" customHeight="1" x14ac:dyDescent="0.35">
      <c r="A49" s="142"/>
      <c r="B49" s="143"/>
      <c r="C49" s="143"/>
      <c r="D49" s="144">
        <f t="shared" si="1"/>
        <v>0</v>
      </c>
      <c r="E49" s="145"/>
      <c r="F49" s="145"/>
      <c r="G49" s="145"/>
      <c r="H49" s="145"/>
      <c r="I49" s="141"/>
    </row>
    <row r="50" spans="1:9" ht="18" customHeight="1" x14ac:dyDescent="0.35">
      <c r="A50" s="142"/>
      <c r="B50" s="143"/>
      <c r="C50" s="143"/>
      <c r="D50" s="144">
        <f t="shared" si="1"/>
        <v>0</v>
      </c>
      <c r="E50" s="145"/>
      <c r="F50" s="145"/>
      <c r="G50" s="145"/>
      <c r="H50" s="145"/>
      <c r="I50" s="141"/>
    </row>
    <row r="51" spans="1:9" ht="18" customHeight="1" x14ac:dyDescent="0.35">
      <c r="A51" s="142"/>
      <c r="B51" s="143"/>
      <c r="C51" s="143"/>
      <c r="D51" s="144">
        <f t="shared" si="1"/>
        <v>0</v>
      </c>
      <c r="E51" s="145"/>
      <c r="F51" s="145"/>
      <c r="G51" s="145"/>
      <c r="H51" s="145"/>
      <c r="I51" s="141"/>
    </row>
    <row r="52" spans="1:9" ht="18" customHeight="1" x14ac:dyDescent="0.35">
      <c r="A52" s="142"/>
      <c r="B52" s="143"/>
      <c r="C52" s="143"/>
      <c r="D52" s="144">
        <f t="shared" si="1"/>
        <v>0</v>
      </c>
      <c r="E52" s="145"/>
      <c r="F52" s="145"/>
      <c r="G52" s="145"/>
      <c r="H52" s="145"/>
      <c r="I52" s="141"/>
    </row>
    <row r="53" spans="1:9" ht="18" customHeight="1" x14ac:dyDescent="0.35">
      <c r="A53" s="142"/>
      <c r="B53" s="143"/>
      <c r="C53" s="143"/>
      <c r="D53" s="144">
        <f t="shared" si="1"/>
        <v>0</v>
      </c>
      <c r="E53" s="145"/>
      <c r="F53" s="145"/>
      <c r="G53" s="145"/>
      <c r="H53" s="145"/>
      <c r="I53" s="141"/>
    </row>
    <row r="54" spans="1:9" ht="18" customHeight="1" x14ac:dyDescent="0.35">
      <c r="A54" s="142"/>
      <c r="B54" s="143"/>
      <c r="C54" s="143"/>
      <c r="D54" s="144">
        <f t="shared" si="1"/>
        <v>0</v>
      </c>
      <c r="E54" s="145"/>
      <c r="F54" s="145"/>
      <c r="G54" s="145"/>
      <c r="H54" s="145"/>
      <c r="I54" s="141"/>
    </row>
    <row r="55" spans="1:9" ht="18" customHeight="1" x14ac:dyDescent="0.35">
      <c r="A55" s="142"/>
      <c r="B55" s="143"/>
      <c r="C55" s="143"/>
      <c r="D55" s="144">
        <f t="shared" si="1"/>
        <v>0</v>
      </c>
      <c r="E55" s="145"/>
      <c r="F55" s="145"/>
      <c r="G55" s="145"/>
      <c r="H55" s="145"/>
      <c r="I55" s="141"/>
    </row>
    <row r="56" spans="1:9" ht="18" customHeight="1" x14ac:dyDescent="0.35">
      <c r="A56" s="142"/>
      <c r="B56" s="143"/>
      <c r="C56" s="143"/>
      <c r="D56" s="144">
        <f t="shared" si="1"/>
        <v>0</v>
      </c>
      <c r="E56" s="145"/>
      <c r="F56" s="145"/>
      <c r="G56" s="145"/>
      <c r="H56" s="145"/>
      <c r="I56" s="141"/>
    </row>
    <row r="57" spans="1:9" ht="18" customHeight="1" x14ac:dyDescent="0.35">
      <c r="A57" s="142"/>
      <c r="B57" s="143"/>
      <c r="C57" s="143"/>
      <c r="D57" s="144">
        <f t="shared" si="1"/>
        <v>0</v>
      </c>
      <c r="E57" s="145"/>
      <c r="F57" s="145"/>
      <c r="G57" s="145"/>
      <c r="H57" s="145"/>
      <c r="I57" s="141"/>
    </row>
    <row r="58" spans="1:9" ht="18" customHeight="1" x14ac:dyDescent="0.35">
      <c r="A58" s="142"/>
      <c r="B58" s="143"/>
      <c r="C58" s="143"/>
      <c r="D58" s="144">
        <f t="shared" si="1"/>
        <v>0</v>
      </c>
      <c r="E58" s="145"/>
      <c r="F58" s="145"/>
      <c r="G58" s="145"/>
      <c r="H58" s="145"/>
      <c r="I58" s="141"/>
    </row>
    <row r="59" spans="1:9" ht="18" customHeight="1" x14ac:dyDescent="0.35">
      <c r="A59" s="142"/>
      <c r="B59" s="143"/>
      <c r="C59" s="143"/>
      <c r="D59" s="144">
        <f t="shared" si="1"/>
        <v>0</v>
      </c>
      <c r="E59" s="145"/>
      <c r="F59" s="145"/>
      <c r="G59" s="145"/>
      <c r="H59" s="145"/>
      <c r="I59" s="141"/>
    </row>
    <row r="60" spans="1:9" ht="18" customHeight="1" x14ac:dyDescent="0.35">
      <c r="A60" s="142"/>
      <c r="B60" s="143"/>
      <c r="C60" s="143"/>
      <c r="D60" s="144">
        <f t="shared" si="1"/>
        <v>0</v>
      </c>
      <c r="E60" s="145"/>
      <c r="F60" s="145"/>
      <c r="G60" s="145"/>
      <c r="H60" s="145"/>
      <c r="I60" s="141"/>
    </row>
    <row r="61" spans="1:9" ht="18" customHeight="1" x14ac:dyDescent="0.35">
      <c r="A61" s="142"/>
      <c r="B61" s="143"/>
      <c r="C61" s="143"/>
      <c r="D61" s="144">
        <f t="shared" si="1"/>
        <v>0</v>
      </c>
      <c r="E61" s="145"/>
      <c r="F61" s="145"/>
      <c r="G61" s="145"/>
      <c r="H61" s="145"/>
      <c r="I61" s="141"/>
    </row>
    <row r="62" spans="1:9" ht="18" customHeight="1" x14ac:dyDescent="0.35">
      <c r="A62" s="142"/>
      <c r="B62" s="143"/>
      <c r="C62" s="143"/>
      <c r="D62" s="144">
        <f t="shared" si="1"/>
        <v>0</v>
      </c>
      <c r="E62" s="145"/>
      <c r="F62" s="145"/>
      <c r="G62" s="145"/>
      <c r="H62" s="145"/>
      <c r="I62" s="141"/>
    </row>
    <row r="63" spans="1:9" ht="18" customHeight="1" x14ac:dyDescent="0.35">
      <c r="A63" s="142"/>
      <c r="B63" s="143"/>
      <c r="C63" s="143"/>
      <c r="D63" s="144">
        <f t="shared" si="1"/>
        <v>0</v>
      </c>
      <c r="E63" s="145"/>
      <c r="F63" s="145"/>
      <c r="G63" s="145"/>
      <c r="H63" s="145"/>
      <c r="I63" s="141"/>
    </row>
    <row r="64" spans="1:9" ht="18" customHeight="1" x14ac:dyDescent="0.35">
      <c r="A64" s="142"/>
      <c r="B64" s="143"/>
      <c r="C64" s="143"/>
      <c r="D64" s="144">
        <f t="shared" si="1"/>
        <v>0</v>
      </c>
      <c r="E64" s="145"/>
      <c r="F64" s="145"/>
      <c r="G64" s="145"/>
      <c r="H64" s="145"/>
      <c r="I64" s="141"/>
    </row>
    <row r="65" spans="1:9" ht="18" customHeight="1" x14ac:dyDescent="0.35">
      <c r="A65" s="142"/>
      <c r="B65" s="143"/>
      <c r="C65" s="143"/>
      <c r="D65" s="144">
        <f t="shared" si="1"/>
        <v>0</v>
      </c>
      <c r="E65" s="145"/>
      <c r="F65" s="145"/>
      <c r="G65" s="145"/>
      <c r="H65" s="145"/>
      <c r="I65" s="141"/>
    </row>
    <row r="66" spans="1:9" ht="18" customHeight="1" x14ac:dyDescent="0.35">
      <c r="A66" s="142"/>
      <c r="B66" s="143"/>
      <c r="C66" s="143"/>
      <c r="D66" s="144">
        <f t="shared" si="1"/>
        <v>0</v>
      </c>
      <c r="E66" s="145"/>
      <c r="F66" s="145"/>
      <c r="G66" s="145"/>
      <c r="H66" s="145"/>
      <c r="I66" s="141"/>
    </row>
    <row r="67" spans="1:9" ht="18" customHeight="1" x14ac:dyDescent="0.35">
      <c r="A67" s="142"/>
      <c r="B67" s="143"/>
      <c r="C67" s="143"/>
      <c r="D67" s="144">
        <f t="shared" si="1"/>
        <v>0</v>
      </c>
      <c r="E67" s="145"/>
      <c r="F67" s="145"/>
      <c r="G67" s="145"/>
      <c r="H67" s="145"/>
      <c r="I67" s="141"/>
    </row>
    <row r="68" spans="1:9" ht="18" customHeight="1" x14ac:dyDescent="0.35">
      <c r="A68" s="142"/>
      <c r="B68" s="143"/>
      <c r="C68" s="143"/>
      <c r="D68" s="144">
        <f t="shared" ref="D68:D99" si="2">SUM(D67+B68-C68)</f>
        <v>0</v>
      </c>
      <c r="E68" s="145"/>
      <c r="F68" s="145"/>
      <c r="G68" s="145"/>
      <c r="H68" s="145"/>
      <c r="I68" s="141"/>
    </row>
    <row r="69" spans="1:9" ht="18" customHeight="1" x14ac:dyDescent="0.35">
      <c r="A69" s="142"/>
      <c r="B69" s="143"/>
      <c r="C69" s="143"/>
      <c r="D69" s="144">
        <f t="shared" si="2"/>
        <v>0</v>
      </c>
      <c r="E69" s="145"/>
      <c r="F69" s="145"/>
      <c r="G69" s="145"/>
      <c r="H69" s="145"/>
      <c r="I69" s="141"/>
    </row>
    <row r="70" spans="1:9" ht="18" customHeight="1" x14ac:dyDescent="0.35">
      <c r="A70" s="142"/>
      <c r="B70" s="143"/>
      <c r="C70" s="143"/>
      <c r="D70" s="144">
        <f t="shared" si="2"/>
        <v>0</v>
      </c>
      <c r="E70" s="145"/>
      <c r="F70" s="145"/>
      <c r="G70" s="145"/>
      <c r="H70" s="145"/>
      <c r="I70" s="141"/>
    </row>
    <row r="71" spans="1:9" ht="18" customHeight="1" x14ac:dyDescent="0.35">
      <c r="A71" s="142"/>
      <c r="B71" s="143"/>
      <c r="C71" s="143"/>
      <c r="D71" s="144">
        <f t="shared" si="2"/>
        <v>0</v>
      </c>
      <c r="E71" s="145"/>
      <c r="F71" s="145"/>
      <c r="G71" s="145"/>
      <c r="H71" s="145"/>
      <c r="I71" s="141"/>
    </row>
    <row r="72" spans="1:9" ht="18" customHeight="1" x14ac:dyDescent="0.35">
      <c r="A72" s="142"/>
      <c r="B72" s="143"/>
      <c r="C72" s="143"/>
      <c r="D72" s="144">
        <f t="shared" si="2"/>
        <v>0</v>
      </c>
      <c r="E72" s="145"/>
      <c r="F72" s="145"/>
      <c r="G72" s="145"/>
      <c r="H72" s="145"/>
      <c r="I72" s="141"/>
    </row>
    <row r="73" spans="1:9" ht="18" customHeight="1" x14ac:dyDescent="0.35">
      <c r="A73" s="142"/>
      <c r="B73" s="143"/>
      <c r="C73" s="143"/>
      <c r="D73" s="144">
        <f t="shared" si="2"/>
        <v>0</v>
      </c>
      <c r="E73" s="145"/>
      <c r="F73" s="145"/>
      <c r="G73" s="145"/>
      <c r="H73" s="145"/>
      <c r="I73" s="141"/>
    </row>
    <row r="74" spans="1:9" ht="18" customHeight="1" x14ac:dyDescent="0.35">
      <c r="A74" s="142"/>
      <c r="B74" s="143"/>
      <c r="C74" s="143"/>
      <c r="D74" s="144">
        <f t="shared" si="2"/>
        <v>0</v>
      </c>
      <c r="E74" s="145"/>
      <c r="F74" s="145"/>
      <c r="G74" s="145"/>
      <c r="H74" s="145"/>
      <c r="I74" s="141"/>
    </row>
    <row r="75" spans="1:9" ht="18" customHeight="1" x14ac:dyDescent="0.35">
      <c r="A75" s="142"/>
      <c r="B75" s="143"/>
      <c r="C75" s="143"/>
      <c r="D75" s="144">
        <f t="shared" si="2"/>
        <v>0</v>
      </c>
      <c r="E75" s="145"/>
      <c r="F75" s="145"/>
      <c r="G75" s="145"/>
      <c r="H75" s="145"/>
      <c r="I75" s="141"/>
    </row>
    <row r="76" spans="1:9" ht="18" customHeight="1" x14ac:dyDescent="0.35">
      <c r="A76" s="142"/>
      <c r="B76" s="143"/>
      <c r="C76" s="143"/>
      <c r="D76" s="144">
        <f t="shared" si="2"/>
        <v>0</v>
      </c>
      <c r="E76" s="145"/>
      <c r="F76" s="145"/>
      <c r="G76" s="145"/>
      <c r="H76" s="145"/>
      <c r="I76" s="141"/>
    </row>
    <row r="77" spans="1:9" ht="18" customHeight="1" x14ac:dyDescent="0.35">
      <c r="A77" s="142"/>
      <c r="B77" s="143"/>
      <c r="C77" s="143"/>
      <c r="D77" s="144">
        <f t="shared" si="2"/>
        <v>0</v>
      </c>
      <c r="E77" s="145"/>
      <c r="F77" s="145"/>
      <c r="G77" s="145"/>
      <c r="H77" s="145"/>
      <c r="I77" s="141"/>
    </row>
    <row r="78" spans="1:9" ht="18" customHeight="1" x14ac:dyDescent="0.35">
      <c r="A78" s="142"/>
      <c r="B78" s="143"/>
      <c r="C78" s="143"/>
      <c r="D78" s="144">
        <f t="shared" si="2"/>
        <v>0</v>
      </c>
      <c r="E78" s="145"/>
      <c r="F78" s="145"/>
      <c r="G78" s="145"/>
      <c r="H78" s="145"/>
      <c r="I78" s="141"/>
    </row>
    <row r="79" spans="1:9" ht="18" customHeight="1" x14ac:dyDescent="0.35">
      <c r="A79" s="142"/>
      <c r="B79" s="143"/>
      <c r="C79" s="143"/>
      <c r="D79" s="144">
        <f t="shared" si="2"/>
        <v>0</v>
      </c>
      <c r="E79" s="145"/>
      <c r="F79" s="145"/>
      <c r="G79" s="145"/>
      <c r="H79" s="145"/>
      <c r="I79" s="141"/>
    </row>
    <row r="80" spans="1:9" ht="18" customHeight="1" x14ac:dyDescent="0.35">
      <c r="A80" s="142"/>
      <c r="B80" s="143"/>
      <c r="C80" s="143"/>
      <c r="D80" s="144">
        <f t="shared" si="2"/>
        <v>0</v>
      </c>
      <c r="E80" s="145"/>
      <c r="F80" s="145"/>
      <c r="G80" s="145"/>
      <c r="H80" s="145"/>
      <c r="I80" s="141"/>
    </row>
    <row r="81" spans="1:9" ht="18" customHeight="1" x14ac:dyDescent="0.35">
      <c r="A81" s="142"/>
      <c r="B81" s="143"/>
      <c r="C81" s="143"/>
      <c r="D81" s="144">
        <f t="shared" si="2"/>
        <v>0</v>
      </c>
      <c r="E81" s="145"/>
      <c r="F81" s="145"/>
      <c r="G81" s="145"/>
      <c r="H81" s="145"/>
      <c r="I81" s="141"/>
    </row>
    <row r="82" spans="1:9" ht="18" customHeight="1" x14ac:dyDescent="0.35">
      <c r="A82" s="142"/>
      <c r="B82" s="143"/>
      <c r="C82" s="143"/>
      <c r="D82" s="144">
        <f t="shared" si="2"/>
        <v>0</v>
      </c>
      <c r="E82" s="145"/>
      <c r="F82" s="145"/>
      <c r="G82" s="145"/>
      <c r="H82" s="145"/>
      <c r="I82" s="141"/>
    </row>
    <row r="83" spans="1:9" ht="18" customHeight="1" x14ac:dyDescent="0.35">
      <c r="A83" s="142"/>
      <c r="B83" s="143"/>
      <c r="C83" s="143"/>
      <c r="D83" s="144">
        <f t="shared" si="2"/>
        <v>0</v>
      </c>
      <c r="E83" s="145"/>
      <c r="F83" s="145"/>
      <c r="G83" s="145"/>
      <c r="H83" s="145"/>
      <c r="I83" s="141"/>
    </row>
    <row r="84" spans="1:9" ht="18" customHeight="1" x14ac:dyDescent="0.35">
      <c r="A84" s="142"/>
      <c r="B84" s="143"/>
      <c r="C84" s="143"/>
      <c r="D84" s="144">
        <f t="shared" si="2"/>
        <v>0</v>
      </c>
      <c r="E84" s="145"/>
      <c r="F84" s="145"/>
      <c r="G84" s="145"/>
      <c r="H84" s="145"/>
      <c r="I84" s="141"/>
    </row>
    <row r="85" spans="1:9" ht="18" customHeight="1" x14ac:dyDescent="0.35">
      <c r="A85" s="142"/>
      <c r="B85" s="143"/>
      <c r="C85" s="143"/>
      <c r="D85" s="144">
        <f t="shared" si="2"/>
        <v>0</v>
      </c>
      <c r="E85" s="145"/>
      <c r="F85" s="145"/>
      <c r="G85" s="145"/>
      <c r="H85" s="145"/>
      <c r="I85" s="141"/>
    </row>
    <row r="86" spans="1:9" ht="18" customHeight="1" x14ac:dyDescent="0.35">
      <c r="A86" s="142"/>
      <c r="B86" s="143"/>
      <c r="C86" s="143"/>
      <c r="D86" s="144">
        <f t="shared" si="2"/>
        <v>0</v>
      </c>
      <c r="E86" s="145"/>
      <c r="F86" s="145"/>
      <c r="G86" s="145"/>
      <c r="H86" s="145"/>
      <c r="I86" s="141"/>
    </row>
    <row r="87" spans="1:9" ht="18" customHeight="1" x14ac:dyDescent="0.35">
      <c r="A87" s="142"/>
      <c r="B87" s="143"/>
      <c r="C87" s="143"/>
      <c r="D87" s="144">
        <f t="shared" si="2"/>
        <v>0</v>
      </c>
      <c r="E87" s="145"/>
      <c r="F87" s="145"/>
      <c r="G87" s="145"/>
      <c r="H87" s="145"/>
      <c r="I87" s="141"/>
    </row>
    <row r="88" spans="1:9" ht="18" customHeight="1" x14ac:dyDescent="0.35">
      <c r="A88" s="142"/>
      <c r="B88" s="143"/>
      <c r="C88" s="143"/>
      <c r="D88" s="144">
        <f t="shared" si="2"/>
        <v>0</v>
      </c>
      <c r="E88" s="145"/>
      <c r="F88" s="145"/>
      <c r="G88" s="145"/>
      <c r="H88" s="145"/>
      <c r="I88" s="141"/>
    </row>
    <row r="89" spans="1:9" ht="18" customHeight="1" x14ac:dyDescent="0.35">
      <c r="A89" s="142"/>
      <c r="B89" s="143"/>
      <c r="C89" s="143"/>
      <c r="D89" s="144">
        <f t="shared" si="2"/>
        <v>0</v>
      </c>
      <c r="E89" s="145"/>
      <c r="F89" s="145"/>
      <c r="G89" s="145"/>
      <c r="H89" s="145"/>
      <c r="I89" s="141"/>
    </row>
    <row r="90" spans="1:9" ht="18" customHeight="1" x14ac:dyDescent="0.35">
      <c r="A90" s="142"/>
      <c r="B90" s="143"/>
      <c r="C90" s="143"/>
      <c r="D90" s="144">
        <f t="shared" si="2"/>
        <v>0</v>
      </c>
      <c r="E90" s="145"/>
      <c r="F90" s="145"/>
      <c r="G90" s="145"/>
      <c r="H90" s="145"/>
      <c r="I90" s="141"/>
    </row>
    <row r="91" spans="1:9" ht="18" customHeight="1" x14ac:dyDescent="0.35">
      <c r="A91" s="142"/>
      <c r="B91" s="143"/>
      <c r="C91" s="143"/>
      <c r="D91" s="144">
        <f t="shared" si="2"/>
        <v>0</v>
      </c>
      <c r="E91" s="145"/>
      <c r="F91" s="145"/>
      <c r="G91" s="145"/>
      <c r="H91" s="145"/>
      <c r="I91" s="141"/>
    </row>
    <row r="92" spans="1:9" ht="18" customHeight="1" x14ac:dyDescent="0.35">
      <c r="A92" s="142"/>
      <c r="B92" s="143"/>
      <c r="C92" s="143"/>
      <c r="D92" s="144">
        <f t="shared" si="2"/>
        <v>0</v>
      </c>
      <c r="E92" s="145"/>
      <c r="F92" s="145"/>
      <c r="G92" s="145"/>
      <c r="H92" s="145"/>
      <c r="I92" s="141"/>
    </row>
    <row r="93" spans="1:9" ht="18" customHeight="1" x14ac:dyDescent="0.35">
      <c r="A93" s="142"/>
      <c r="B93" s="143"/>
      <c r="C93" s="143"/>
      <c r="D93" s="144">
        <f t="shared" si="2"/>
        <v>0</v>
      </c>
      <c r="E93" s="145"/>
      <c r="F93" s="145"/>
      <c r="G93" s="145"/>
      <c r="H93" s="145"/>
      <c r="I93" s="141"/>
    </row>
    <row r="94" spans="1:9" ht="18" customHeight="1" x14ac:dyDescent="0.35">
      <c r="A94" s="142"/>
      <c r="B94" s="143"/>
      <c r="C94" s="143"/>
      <c r="D94" s="144">
        <f t="shared" si="2"/>
        <v>0</v>
      </c>
      <c r="E94" s="145"/>
      <c r="F94" s="145"/>
      <c r="G94" s="145"/>
      <c r="H94" s="145"/>
      <c r="I94" s="141"/>
    </row>
    <row r="95" spans="1:9" ht="18" customHeight="1" x14ac:dyDescent="0.35">
      <c r="A95" s="142"/>
      <c r="B95" s="143"/>
      <c r="C95" s="143"/>
      <c r="D95" s="144">
        <f t="shared" si="2"/>
        <v>0</v>
      </c>
      <c r="E95" s="145"/>
      <c r="F95" s="145"/>
      <c r="G95" s="145"/>
      <c r="H95" s="145"/>
      <c r="I95" s="141"/>
    </row>
    <row r="96" spans="1:9" ht="18" customHeight="1" x14ac:dyDescent="0.35">
      <c r="A96" s="142"/>
      <c r="B96" s="143"/>
      <c r="C96" s="143"/>
      <c r="D96" s="144">
        <f t="shared" si="2"/>
        <v>0</v>
      </c>
      <c r="E96" s="145"/>
      <c r="F96" s="145"/>
      <c r="G96" s="145"/>
      <c r="H96" s="145"/>
      <c r="I96" s="141"/>
    </row>
    <row r="97" spans="1:9" ht="18" customHeight="1" x14ac:dyDescent="0.35">
      <c r="A97" s="142"/>
      <c r="B97" s="143"/>
      <c r="C97" s="143"/>
      <c r="D97" s="144">
        <f t="shared" si="2"/>
        <v>0</v>
      </c>
      <c r="E97" s="145"/>
      <c r="F97" s="145"/>
      <c r="G97" s="145"/>
      <c r="H97" s="145"/>
      <c r="I97" s="141"/>
    </row>
    <row r="98" spans="1:9" ht="18" customHeight="1" x14ac:dyDescent="0.35">
      <c r="A98" s="142"/>
      <c r="B98" s="143"/>
      <c r="C98" s="143"/>
      <c r="D98" s="144">
        <f t="shared" si="2"/>
        <v>0</v>
      </c>
      <c r="E98" s="145"/>
      <c r="F98" s="145"/>
      <c r="G98" s="145"/>
      <c r="H98" s="145"/>
      <c r="I98" s="141"/>
    </row>
    <row r="99" spans="1:9" ht="18" customHeight="1" x14ac:dyDescent="0.35">
      <c r="A99" s="142"/>
      <c r="B99" s="143"/>
      <c r="C99" s="143"/>
      <c r="D99" s="144">
        <f t="shared" si="2"/>
        <v>0</v>
      </c>
      <c r="E99" s="145"/>
      <c r="F99" s="145"/>
      <c r="G99" s="145"/>
      <c r="H99" s="145"/>
      <c r="I99" s="141"/>
    </row>
    <row r="100" spans="1:9" ht="18" customHeight="1" x14ac:dyDescent="0.35">
      <c r="A100" s="142"/>
      <c r="B100" s="143"/>
      <c r="C100" s="143"/>
      <c r="D100" s="144">
        <f t="shared" ref="D100:D101" si="3">SUM(D99+B100-C100)</f>
        <v>0</v>
      </c>
      <c r="E100" s="145"/>
      <c r="F100" s="145"/>
      <c r="G100" s="145"/>
      <c r="H100" s="145"/>
      <c r="I100" s="141"/>
    </row>
    <row r="101" spans="1:9" ht="18" customHeight="1" x14ac:dyDescent="0.35">
      <c r="A101" s="142"/>
      <c r="B101" s="143"/>
      <c r="C101" s="143"/>
      <c r="D101" s="144">
        <f t="shared" si="3"/>
        <v>0</v>
      </c>
      <c r="E101" s="145"/>
      <c r="F101" s="145"/>
      <c r="G101" s="145"/>
      <c r="H101" s="145"/>
      <c r="I101" s="141"/>
    </row>
  </sheetData>
  <pageMargins left="0.75" right="0.75" top="1" bottom="1" header="0.5" footer="0.5"/>
  <pageSetup orientation="portrait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A8"/>
  <sheetViews>
    <sheetView tabSelected="1" workbookViewId="0">
      <selection activeCell="G16" sqref="G16"/>
    </sheetView>
  </sheetViews>
  <sheetFormatPr defaultColWidth="9.19921875" defaultRowHeight="15" x14ac:dyDescent="0.3"/>
  <cols>
    <col min="1" max="1" width="10.265625" style="27" bestFit="1" customWidth="1"/>
    <col min="2" max="16384" width="9.19921875" style="27"/>
  </cols>
  <sheetData>
    <row r="1" spans="1:1" x14ac:dyDescent="0.3">
      <c r="A1" s="27" t="s">
        <v>268</v>
      </c>
    </row>
    <row r="2" spans="1:1" x14ac:dyDescent="0.3">
      <c r="A2" s="28" t="s">
        <v>269</v>
      </c>
    </row>
    <row r="3" spans="1:1" x14ac:dyDescent="0.3">
      <c r="A3" s="27" t="s">
        <v>270</v>
      </c>
    </row>
    <row r="4" spans="1:1" x14ac:dyDescent="0.3">
      <c r="A4" s="27" t="s">
        <v>271</v>
      </c>
    </row>
    <row r="5" spans="1:1" x14ac:dyDescent="0.3">
      <c r="A5" s="27" t="s">
        <v>272</v>
      </c>
    </row>
    <row r="7" spans="1:1" x14ac:dyDescent="0.3">
      <c r="A7" s="161" t="s">
        <v>276</v>
      </c>
    </row>
    <row r="8" spans="1:1" x14ac:dyDescent="0.3">
      <c r="A8" s="27" t="s">
        <v>273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IV101"/>
  <sheetViews>
    <sheetView showGridLines="0" topLeftCell="E1" workbookViewId="0">
      <selection activeCell="G23" sqref="G23"/>
    </sheetView>
  </sheetViews>
  <sheetFormatPr defaultColWidth="6.59765625" defaultRowHeight="14.15" customHeight="1" x14ac:dyDescent="0.35"/>
  <cols>
    <col min="1" max="1" width="7.86328125" style="4" customWidth="1"/>
    <col min="2" max="2" width="7.3984375" style="9" customWidth="1"/>
    <col min="3" max="3" width="8.59765625" style="9" customWidth="1"/>
    <col min="4" max="4" width="10.46484375" style="4" customWidth="1"/>
    <col min="5" max="5" width="15.59765625" style="4" customWidth="1"/>
    <col min="6" max="6" width="20.06640625" style="4" customWidth="1"/>
    <col min="7" max="7" width="23.46484375" style="4" customWidth="1"/>
    <col min="8" max="8" width="19.19921875" style="4" customWidth="1"/>
    <col min="9" max="9" width="11.19921875" style="4" customWidth="1"/>
    <col min="10" max="256" width="6.59765625" style="4" customWidth="1"/>
  </cols>
  <sheetData>
    <row r="1" spans="1:9" ht="15" customHeight="1" thickBot="1" x14ac:dyDescent="0.4">
      <c r="A1" s="5" t="s">
        <v>35</v>
      </c>
      <c r="B1" s="7" t="s">
        <v>120</v>
      </c>
      <c r="C1" s="7" t="s">
        <v>121</v>
      </c>
      <c r="D1" s="5" t="s">
        <v>122</v>
      </c>
      <c r="E1" s="5" t="s">
        <v>267</v>
      </c>
      <c r="F1" s="5" t="s">
        <v>34</v>
      </c>
      <c r="G1" s="5" t="s">
        <v>3</v>
      </c>
      <c r="H1" s="5" t="s">
        <v>126</v>
      </c>
      <c r="I1" s="141"/>
    </row>
    <row r="2" spans="1:9" ht="18.649999999999999" customHeight="1" x14ac:dyDescent="0.35">
      <c r="A2" s="1">
        <v>42552</v>
      </c>
      <c r="B2" s="8"/>
      <c r="C2" s="8"/>
      <c r="D2" s="2">
        <v>0</v>
      </c>
      <c r="E2" s="3"/>
      <c r="F2" s="3"/>
      <c r="G2" s="3"/>
      <c r="H2" s="3"/>
      <c r="I2" s="141"/>
    </row>
    <row r="3" spans="1:9" ht="18" customHeight="1" x14ac:dyDescent="0.35">
      <c r="A3" s="142"/>
      <c r="B3" s="143"/>
      <c r="C3" s="143"/>
      <c r="D3" s="144">
        <f t="shared" ref="D3:D34" si="0">SUM(D2+B3-C3)</f>
        <v>0</v>
      </c>
      <c r="E3" s="145"/>
      <c r="F3" s="145"/>
      <c r="G3" s="146"/>
      <c r="H3" s="145"/>
      <c r="I3" s="141"/>
    </row>
    <row r="4" spans="1:9" ht="18" customHeight="1" x14ac:dyDescent="0.35">
      <c r="A4" s="142"/>
      <c r="B4" s="143"/>
      <c r="C4" s="143"/>
      <c r="D4" s="144">
        <f t="shared" si="0"/>
        <v>0</v>
      </c>
      <c r="E4" s="146"/>
      <c r="F4" s="146"/>
      <c r="G4" s="146"/>
      <c r="H4" s="145"/>
      <c r="I4" s="141"/>
    </row>
    <row r="5" spans="1:9" ht="18" customHeight="1" x14ac:dyDescent="0.35">
      <c r="A5" s="142"/>
      <c r="B5" s="143"/>
      <c r="C5" s="143"/>
      <c r="D5" s="144">
        <f t="shared" si="0"/>
        <v>0</v>
      </c>
      <c r="E5" s="145"/>
      <c r="F5" s="145"/>
      <c r="G5" s="146"/>
      <c r="H5" s="145"/>
      <c r="I5" s="141"/>
    </row>
    <row r="6" spans="1:9" ht="18" customHeight="1" x14ac:dyDescent="0.35">
      <c r="A6" s="142"/>
      <c r="B6" s="143"/>
      <c r="C6" s="143"/>
      <c r="D6" s="144">
        <f t="shared" si="0"/>
        <v>0</v>
      </c>
      <c r="E6" s="145"/>
      <c r="F6" s="145"/>
      <c r="G6" s="146"/>
      <c r="H6" s="145"/>
      <c r="I6" s="141"/>
    </row>
    <row r="7" spans="1:9" ht="18" customHeight="1" x14ac:dyDescent="0.35">
      <c r="A7" s="142"/>
      <c r="B7" s="143"/>
      <c r="C7" s="143"/>
      <c r="D7" s="144">
        <f t="shared" si="0"/>
        <v>0</v>
      </c>
      <c r="E7" s="145"/>
      <c r="F7" s="145"/>
      <c r="G7" s="146"/>
      <c r="H7" s="145"/>
      <c r="I7" s="141"/>
    </row>
    <row r="8" spans="1:9" ht="18" customHeight="1" x14ac:dyDescent="0.35">
      <c r="A8" s="142"/>
      <c r="B8" s="143"/>
      <c r="C8" s="143"/>
      <c r="D8" s="144">
        <f t="shared" si="0"/>
        <v>0</v>
      </c>
      <c r="E8" s="145"/>
      <c r="F8" s="145"/>
      <c r="G8" s="146"/>
      <c r="H8" s="146"/>
      <c r="I8" s="141"/>
    </row>
    <row r="9" spans="1:9" ht="18" customHeight="1" x14ac:dyDescent="0.35">
      <c r="A9" s="142"/>
      <c r="B9" s="143"/>
      <c r="C9" s="143"/>
      <c r="D9" s="144">
        <f t="shared" si="0"/>
        <v>0</v>
      </c>
      <c r="E9" s="145"/>
      <c r="F9" s="145"/>
      <c r="G9" s="146"/>
      <c r="H9" s="145"/>
      <c r="I9" s="141"/>
    </row>
    <row r="10" spans="1:9" ht="18" customHeight="1" x14ac:dyDescent="0.35">
      <c r="A10" s="142"/>
      <c r="B10" s="143"/>
      <c r="C10" s="143"/>
      <c r="D10" s="144">
        <f t="shared" si="0"/>
        <v>0</v>
      </c>
      <c r="E10" s="145"/>
      <c r="F10" s="145"/>
      <c r="G10" s="146"/>
      <c r="H10" s="145"/>
      <c r="I10" s="141"/>
    </row>
    <row r="11" spans="1:9" ht="18" customHeight="1" x14ac:dyDescent="0.35">
      <c r="A11" s="142"/>
      <c r="B11" s="143"/>
      <c r="C11" s="143"/>
      <c r="D11" s="144">
        <f t="shared" si="0"/>
        <v>0</v>
      </c>
      <c r="E11" s="145"/>
      <c r="F11" s="145"/>
      <c r="G11" s="146"/>
      <c r="H11" s="145"/>
      <c r="I11" s="141"/>
    </row>
    <row r="12" spans="1:9" ht="18" customHeight="1" x14ac:dyDescent="0.35">
      <c r="A12" s="142"/>
      <c r="B12" s="143"/>
      <c r="C12" s="143"/>
      <c r="D12" s="144">
        <f t="shared" si="0"/>
        <v>0</v>
      </c>
      <c r="E12" s="146"/>
      <c r="F12" s="146"/>
      <c r="G12" s="146"/>
      <c r="H12" s="146"/>
      <c r="I12" s="141"/>
    </row>
    <row r="13" spans="1:9" ht="18" customHeight="1" x14ac:dyDescent="0.35">
      <c r="A13" s="142"/>
      <c r="B13" s="143"/>
      <c r="C13" s="143"/>
      <c r="D13" s="144">
        <f t="shared" si="0"/>
        <v>0</v>
      </c>
      <c r="E13" s="146"/>
      <c r="F13" s="146"/>
      <c r="G13" s="146"/>
      <c r="H13" s="145"/>
      <c r="I13" s="141"/>
    </row>
    <row r="14" spans="1:9" ht="18" customHeight="1" x14ac:dyDescent="0.35">
      <c r="A14" s="142"/>
      <c r="B14" s="143"/>
      <c r="C14" s="143"/>
      <c r="D14" s="144">
        <f t="shared" si="0"/>
        <v>0</v>
      </c>
      <c r="E14" s="145"/>
      <c r="F14" s="145"/>
      <c r="G14" s="146"/>
      <c r="H14" s="146"/>
      <c r="I14" s="141"/>
    </row>
    <row r="15" spans="1:9" ht="18" customHeight="1" x14ac:dyDescent="0.35">
      <c r="A15" s="142"/>
      <c r="B15" s="143"/>
      <c r="C15" s="143"/>
      <c r="D15" s="144">
        <f t="shared" si="0"/>
        <v>0</v>
      </c>
      <c r="E15" s="145"/>
      <c r="F15" s="145"/>
      <c r="G15" s="146"/>
      <c r="H15" s="146"/>
      <c r="I15" s="141"/>
    </row>
    <row r="16" spans="1:9" ht="18" customHeight="1" x14ac:dyDescent="0.35">
      <c r="A16" s="142"/>
      <c r="B16" s="143"/>
      <c r="C16" s="143"/>
      <c r="D16" s="144">
        <f t="shared" si="0"/>
        <v>0</v>
      </c>
      <c r="E16" s="145"/>
      <c r="F16" s="145"/>
      <c r="G16" s="146"/>
      <c r="H16" s="145"/>
      <c r="I16" s="141"/>
    </row>
    <row r="17" spans="1:9" ht="18" customHeight="1" x14ac:dyDescent="0.35">
      <c r="A17" s="142"/>
      <c r="B17" s="143"/>
      <c r="C17" s="143"/>
      <c r="D17" s="144">
        <f t="shared" si="0"/>
        <v>0</v>
      </c>
      <c r="E17" s="145"/>
      <c r="F17" s="145"/>
      <c r="G17" s="146"/>
      <c r="H17" s="145"/>
      <c r="I17" s="141"/>
    </row>
    <row r="18" spans="1:9" ht="18" customHeight="1" x14ac:dyDescent="0.35">
      <c r="A18" s="142"/>
      <c r="B18" s="143"/>
      <c r="C18" s="143"/>
      <c r="D18" s="144">
        <f t="shared" si="0"/>
        <v>0</v>
      </c>
      <c r="E18" s="147"/>
      <c r="F18" s="145"/>
      <c r="G18" s="146"/>
      <c r="H18" s="145"/>
      <c r="I18" s="141"/>
    </row>
    <row r="19" spans="1:9" ht="18" customHeight="1" x14ac:dyDescent="0.35">
      <c r="A19" s="142"/>
      <c r="B19" s="143"/>
      <c r="C19" s="143"/>
      <c r="D19" s="144">
        <f t="shared" si="0"/>
        <v>0</v>
      </c>
      <c r="E19" s="145"/>
      <c r="F19" s="145"/>
      <c r="G19" s="146"/>
      <c r="H19" s="146"/>
      <c r="I19" s="141"/>
    </row>
    <row r="20" spans="1:9" ht="18" customHeight="1" x14ac:dyDescent="0.35">
      <c r="A20" s="142"/>
      <c r="B20" s="143"/>
      <c r="C20" s="143"/>
      <c r="D20" s="148">
        <f t="shared" si="0"/>
        <v>0</v>
      </c>
      <c r="E20" s="145"/>
      <c r="F20" s="145"/>
      <c r="G20" s="146"/>
      <c r="H20" s="146"/>
      <c r="I20" s="141"/>
    </row>
    <row r="21" spans="1:9" ht="18" customHeight="1" x14ac:dyDescent="0.35">
      <c r="A21" s="142"/>
      <c r="B21" s="143"/>
      <c r="C21" s="143"/>
      <c r="D21" s="144">
        <f t="shared" si="0"/>
        <v>0</v>
      </c>
      <c r="E21" s="145"/>
      <c r="F21" s="146"/>
      <c r="G21" s="146"/>
      <c r="H21" s="145"/>
      <c r="I21" s="141"/>
    </row>
    <row r="22" spans="1:9" ht="18" customHeight="1" x14ac:dyDescent="0.35">
      <c r="A22" s="142"/>
      <c r="B22" s="143"/>
      <c r="C22" s="143"/>
      <c r="D22" s="144">
        <f t="shared" si="0"/>
        <v>0</v>
      </c>
      <c r="E22" s="145"/>
      <c r="F22" s="146"/>
      <c r="G22" s="146"/>
      <c r="H22" s="146"/>
      <c r="I22" s="149"/>
    </row>
    <row r="23" spans="1:9" ht="18" customHeight="1" x14ac:dyDescent="0.35">
      <c r="A23" s="142"/>
      <c r="B23" s="143"/>
      <c r="C23" s="150"/>
      <c r="D23" s="144">
        <f t="shared" si="0"/>
        <v>0</v>
      </c>
      <c r="E23" s="146"/>
      <c r="F23" s="146"/>
      <c r="G23" s="146"/>
      <c r="H23" s="146"/>
      <c r="I23" s="141"/>
    </row>
    <row r="24" spans="1:9" ht="18" customHeight="1" x14ac:dyDescent="0.35">
      <c r="A24" s="142"/>
      <c r="B24" s="143"/>
      <c r="C24" s="143"/>
      <c r="D24" s="144">
        <f t="shared" si="0"/>
        <v>0</v>
      </c>
      <c r="E24" s="145"/>
      <c r="F24" s="145"/>
      <c r="G24" s="146"/>
      <c r="H24" s="145"/>
      <c r="I24" s="141"/>
    </row>
    <row r="25" spans="1:9" ht="18" customHeight="1" x14ac:dyDescent="0.35">
      <c r="A25" s="142"/>
      <c r="B25" s="143"/>
      <c r="C25" s="143"/>
      <c r="D25" s="144">
        <f t="shared" si="0"/>
        <v>0</v>
      </c>
      <c r="E25" s="145"/>
      <c r="F25" s="146"/>
      <c r="G25" s="146"/>
      <c r="H25" s="146"/>
      <c r="I25" s="141"/>
    </row>
    <row r="26" spans="1:9" ht="18" customHeight="1" x14ac:dyDescent="0.35">
      <c r="A26" s="142"/>
      <c r="B26" s="143"/>
      <c r="C26" s="143"/>
      <c r="D26" s="144">
        <f t="shared" si="0"/>
        <v>0</v>
      </c>
      <c r="E26" s="146"/>
      <c r="F26" s="146"/>
      <c r="G26" s="146"/>
      <c r="H26" s="146"/>
      <c r="I26" s="141"/>
    </row>
    <row r="27" spans="1:9" ht="18" customHeight="1" x14ac:dyDescent="0.35">
      <c r="A27" s="142"/>
      <c r="B27" s="143"/>
      <c r="C27" s="143"/>
      <c r="D27" s="144">
        <f t="shared" si="0"/>
        <v>0</v>
      </c>
      <c r="E27" s="146"/>
      <c r="F27" s="146"/>
      <c r="G27" s="146"/>
      <c r="H27" s="146"/>
      <c r="I27" s="141"/>
    </row>
    <row r="28" spans="1:9" ht="18" customHeight="1" x14ac:dyDescent="0.35">
      <c r="A28" s="142"/>
      <c r="B28" s="143"/>
      <c r="C28" s="143"/>
      <c r="D28" s="144">
        <f t="shared" si="0"/>
        <v>0</v>
      </c>
      <c r="E28" s="146"/>
      <c r="F28" s="146"/>
      <c r="G28" s="146"/>
      <c r="H28" s="146"/>
      <c r="I28" s="141"/>
    </row>
    <row r="29" spans="1:9" ht="18" customHeight="1" x14ac:dyDescent="0.35">
      <c r="A29" s="142"/>
      <c r="B29" s="143"/>
      <c r="C29" s="143"/>
      <c r="D29" s="144">
        <f t="shared" si="0"/>
        <v>0</v>
      </c>
      <c r="E29" s="145"/>
      <c r="F29" s="145"/>
      <c r="G29" s="146"/>
      <c r="H29" s="145"/>
      <c r="I29" s="141"/>
    </row>
    <row r="30" spans="1:9" ht="18" customHeight="1" x14ac:dyDescent="0.35">
      <c r="A30" s="142"/>
      <c r="B30" s="143"/>
      <c r="C30" s="143"/>
      <c r="D30" s="144">
        <f t="shared" si="0"/>
        <v>0</v>
      </c>
      <c r="E30" s="145"/>
      <c r="F30" s="145"/>
      <c r="G30" s="145"/>
      <c r="H30" s="145"/>
      <c r="I30" s="141"/>
    </row>
    <row r="31" spans="1:9" ht="18" customHeight="1" x14ac:dyDescent="0.35">
      <c r="A31" s="142"/>
      <c r="B31" s="143"/>
      <c r="C31" s="143"/>
      <c r="D31" s="144">
        <f t="shared" si="0"/>
        <v>0</v>
      </c>
      <c r="E31" s="145"/>
      <c r="F31" s="145"/>
      <c r="G31" s="145"/>
      <c r="H31" s="145"/>
      <c r="I31" s="141"/>
    </row>
    <row r="32" spans="1:9" ht="18" customHeight="1" x14ac:dyDescent="0.35">
      <c r="A32" s="142"/>
      <c r="B32" s="143"/>
      <c r="C32" s="143"/>
      <c r="D32" s="144">
        <f t="shared" si="0"/>
        <v>0</v>
      </c>
      <c r="E32" s="145"/>
      <c r="F32" s="145"/>
      <c r="G32" s="145"/>
      <c r="H32" s="145"/>
      <c r="I32" s="141"/>
    </row>
    <row r="33" spans="1:9" ht="18" customHeight="1" x14ac:dyDescent="0.35">
      <c r="A33" s="142"/>
      <c r="B33" s="143"/>
      <c r="C33" s="143"/>
      <c r="D33" s="144">
        <f t="shared" si="0"/>
        <v>0</v>
      </c>
      <c r="E33" s="145"/>
      <c r="F33" s="145"/>
      <c r="G33" s="145"/>
      <c r="H33" s="145"/>
      <c r="I33" s="141"/>
    </row>
    <row r="34" spans="1:9" ht="18" customHeight="1" x14ac:dyDescent="0.35">
      <c r="A34" s="142"/>
      <c r="B34" s="143"/>
      <c r="C34" s="143"/>
      <c r="D34" s="144">
        <f t="shared" si="0"/>
        <v>0</v>
      </c>
      <c r="E34" s="145"/>
      <c r="F34" s="145"/>
      <c r="G34" s="145"/>
      <c r="H34" s="145"/>
      <c r="I34" s="141"/>
    </row>
    <row r="35" spans="1:9" ht="18" customHeight="1" x14ac:dyDescent="0.35">
      <c r="A35" s="142"/>
      <c r="B35" s="143"/>
      <c r="C35" s="143"/>
      <c r="D35" s="144">
        <f>SUM(D34+B35-C35)</f>
        <v>0</v>
      </c>
      <c r="E35" s="145"/>
      <c r="F35" s="145"/>
      <c r="G35" s="145"/>
      <c r="H35" s="145"/>
      <c r="I35" s="141"/>
    </row>
    <row r="36" spans="1:9" ht="18" customHeight="1" x14ac:dyDescent="0.35">
      <c r="A36" s="142"/>
      <c r="B36" s="143"/>
      <c r="C36" s="143"/>
      <c r="D36" s="144">
        <f>SUM(D35+B36-C36)</f>
        <v>0</v>
      </c>
      <c r="E36" s="145"/>
      <c r="F36" s="145"/>
      <c r="G36" s="145"/>
      <c r="H36" s="145"/>
      <c r="I36" s="141"/>
    </row>
    <row r="37" spans="1:9" ht="18" customHeight="1" x14ac:dyDescent="0.35">
      <c r="A37" s="142"/>
      <c r="B37" s="143"/>
      <c r="C37" s="143"/>
      <c r="D37" s="144">
        <f>SUM(D36+B37-C37)</f>
        <v>0</v>
      </c>
      <c r="E37" s="145"/>
      <c r="F37" s="145"/>
      <c r="G37" s="145"/>
      <c r="H37" s="145"/>
      <c r="I37" s="141"/>
    </row>
    <row r="38" spans="1:9" ht="18" customHeight="1" x14ac:dyDescent="0.35">
      <c r="A38" s="142"/>
      <c r="B38" s="143"/>
      <c r="C38" s="143"/>
      <c r="D38" s="144">
        <f>SUM(D37+B38-C38)</f>
        <v>0</v>
      </c>
      <c r="E38" s="145"/>
      <c r="F38" s="146"/>
      <c r="G38" s="146"/>
      <c r="H38" s="145"/>
      <c r="I38" s="141"/>
    </row>
    <row r="39" spans="1:9" ht="18" customHeight="1" x14ac:dyDescent="0.35">
      <c r="A39" s="142"/>
      <c r="B39" s="143"/>
      <c r="C39" s="143"/>
      <c r="D39" s="144">
        <f t="shared" ref="D39:D67" si="1">SUM(D38+B39-C39)</f>
        <v>0</v>
      </c>
      <c r="E39" s="145"/>
      <c r="F39" s="145"/>
      <c r="G39" s="145"/>
      <c r="H39" s="145"/>
      <c r="I39" s="141"/>
    </row>
    <row r="40" spans="1:9" ht="18" customHeight="1" x14ac:dyDescent="0.35">
      <c r="A40" s="142"/>
      <c r="B40" s="143"/>
      <c r="C40" s="143"/>
      <c r="D40" s="144">
        <f t="shared" si="1"/>
        <v>0</v>
      </c>
      <c r="E40" s="145"/>
      <c r="F40" s="145"/>
      <c r="G40" s="145"/>
      <c r="H40" s="145"/>
      <c r="I40" s="141"/>
    </row>
    <row r="41" spans="1:9" ht="18" customHeight="1" x14ac:dyDescent="0.35">
      <c r="A41" s="142"/>
      <c r="B41" s="143"/>
      <c r="C41" s="143"/>
      <c r="D41" s="144">
        <f t="shared" si="1"/>
        <v>0</v>
      </c>
      <c r="E41" s="145"/>
      <c r="F41" s="145"/>
      <c r="G41" s="145"/>
      <c r="H41" s="145"/>
      <c r="I41" s="141"/>
    </row>
    <row r="42" spans="1:9" ht="18" customHeight="1" x14ac:dyDescent="0.35">
      <c r="A42" s="142"/>
      <c r="B42" s="143"/>
      <c r="C42" s="143"/>
      <c r="D42" s="144">
        <f t="shared" si="1"/>
        <v>0</v>
      </c>
      <c r="E42" s="145"/>
      <c r="F42" s="145"/>
      <c r="G42" s="145"/>
      <c r="H42" s="145"/>
      <c r="I42" s="141"/>
    </row>
    <row r="43" spans="1:9" ht="18" customHeight="1" x14ac:dyDescent="0.35">
      <c r="A43" s="142"/>
      <c r="B43" s="143"/>
      <c r="C43" s="143"/>
      <c r="D43" s="144">
        <f t="shared" si="1"/>
        <v>0</v>
      </c>
      <c r="E43" s="145"/>
      <c r="F43" s="145"/>
      <c r="G43" s="145"/>
      <c r="H43" s="145"/>
      <c r="I43" s="141"/>
    </row>
    <row r="44" spans="1:9" ht="18" customHeight="1" x14ac:dyDescent="0.35">
      <c r="A44" s="142"/>
      <c r="B44" s="143"/>
      <c r="C44" s="143"/>
      <c r="D44" s="144">
        <f t="shared" si="1"/>
        <v>0</v>
      </c>
      <c r="E44" s="145"/>
      <c r="F44" s="145"/>
      <c r="G44" s="145"/>
      <c r="H44" s="145"/>
      <c r="I44" s="141"/>
    </row>
    <row r="45" spans="1:9" ht="18" customHeight="1" x14ac:dyDescent="0.35">
      <c r="A45" s="142"/>
      <c r="B45" s="143"/>
      <c r="C45" s="143"/>
      <c r="D45" s="144">
        <f t="shared" si="1"/>
        <v>0</v>
      </c>
      <c r="E45" s="145"/>
      <c r="F45" s="145"/>
      <c r="G45" s="145"/>
      <c r="H45" s="145"/>
      <c r="I45" s="141"/>
    </row>
    <row r="46" spans="1:9" ht="18" customHeight="1" x14ac:dyDescent="0.35">
      <c r="A46" s="142"/>
      <c r="B46" s="143"/>
      <c r="C46" s="143"/>
      <c r="D46" s="144">
        <f t="shared" si="1"/>
        <v>0</v>
      </c>
      <c r="E46" s="145"/>
      <c r="F46" s="145"/>
      <c r="G46" s="145"/>
      <c r="H46" s="145"/>
      <c r="I46" s="141"/>
    </row>
    <row r="47" spans="1:9" ht="18" customHeight="1" x14ac:dyDescent="0.35">
      <c r="A47" s="142"/>
      <c r="B47" s="143"/>
      <c r="C47" s="143"/>
      <c r="D47" s="144">
        <f t="shared" si="1"/>
        <v>0</v>
      </c>
      <c r="E47" s="145"/>
      <c r="F47" s="145"/>
      <c r="G47" s="145"/>
      <c r="H47" s="145"/>
      <c r="I47" s="141"/>
    </row>
    <row r="48" spans="1:9" ht="18" customHeight="1" x14ac:dyDescent="0.35">
      <c r="A48" s="142"/>
      <c r="B48" s="143"/>
      <c r="C48" s="143"/>
      <c r="D48" s="144">
        <f t="shared" si="1"/>
        <v>0</v>
      </c>
      <c r="E48" s="145"/>
      <c r="F48" s="145"/>
      <c r="G48" s="145"/>
      <c r="H48" s="145"/>
      <c r="I48" s="141"/>
    </row>
    <row r="49" spans="1:9" ht="18" customHeight="1" x14ac:dyDescent="0.35">
      <c r="A49" s="142"/>
      <c r="B49" s="143"/>
      <c r="C49" s="143"/>
      <c r="D49" s="144">
        <f t="shared" si="1"/>
        <v>0</v>
      </c>
      <c r="E49" s="145"/>
      <c r="F49" s="145"/>
      <c r="G49" s="145"/>
      <c r="H49" s="145"/>
      <c r="I49" s="141"/>
    </row>
    <row r="50" spans="1:9" ht="18" customHeight="1" x14ac:dyDescent="0.35">
      <c r="A50" s="142"/>
      <c r="B50" s="143"/>
      <c r="C50" s="143"/>
      <c r="D50" s="144">
        <f t="shared" si="1"/>
        <v>0</v>
      </c>
      <c r="E50" s="145"/>
      <c r="F50" s="145"/>
      <c r="G50" s="145"/>
      <c r="H50" s="145"/>
      <c r="I50" s="141"/>
    </row>
    <row r="51" spans="1:9" ht="18" customHeight="1" x14ac:dyDescent="0.35">
      <c r="A51" s="142"/>
      <c r="B51" s="143"/>
      <c r="C51" s="143"/>
      <c r="D51" s="144">
        <f t="shared" si="1"/>
        <v>0</v>
      </c>
      <c r="E51" s="145"/>
      <c r="F51" s="145"/>
      <c r="G51" s="145"/>
      <c r="H51" s="145"/>
      <c r="I51" s="141"/>
    </row>
    <row r="52" spans="1:9" ht="18" customHeight="1" x14ac:dyDescent="0.35">
      <c r="A52" s="142"/>
      <c r="B52" s="143"/>
      <c r="C52" s="143"/>
      <c r="D52" s="144">
        <f t="shared" si="1"/>
        <v>0</v>
      </c>
      <c r="E52" s="145"/>
      <c r="F52" s="145"/>
      <c r="G52" s="145"/>
      <c r="H52" s="145"/>
      <c r="I52" s="141"/>
    </row>
    <row r="53" spans="1:9" ht="18" customHeight="1" x14ac:dyDescent="0.35">
      <c r="A53" s="142"/>
      <c r="B53" s="143"/>
      <c r="C53" s="143"/>
      <c r="D53" s="144">
        <f t="shared" si="1"/>
        <v>0</v>
      </c>
      <c r="E53" s="145"/>
      <c r="F53" s="145"/>
      <c r="G53" s="145"/>
      <c r="H53" s="145"/>
      <c r="I53" s="141"/>
    </row>
    <row r="54" spans="1:9" ht="18" customHeight="1" x14ac:dyDescent="0.35">
      <c r="A54" s="142"/>
      <c r="B54" s="143"/>
      <c r="C54" s="143"/>
      <c r="D54" s="144">
        <f t="shared" si="1"/>
        <v>0</v>
      </c>
      <c r="E54" s="145"/>
      <c r="F54" s="145"/>
      <c r="G54" s="145"/>
      <c r="H54" s="145"/>
      <c r="I54" s="141"/>
    </row>
    <row r="55" spans="1:9" ht="18" customHeight="1" x14ac:dyDescent="0.35">
      <c r="A55" s="142"/>
      <c r="B55" s="143"/>
      <c r="C55" s="143"/>
      <c r="D55" s="144">
        <f t="shared" si="1"/>
        <v>0</v>
      </c>
      <c r="E55" s="145"/>
      <c r="F55" s="145"/>
      <c r="G55" s="145"/>
      <c r="H55" s="145"/>
      <c r="I55" s="141"/>
    </row>
    <row r="56" spans="1:9" ht="18" customHeight="1" x14ac:dyDescent="0.35">
      <c r="A56" s="142"/>
      <c r="B56" s="143"/>
      <c r="C56" s="143"/>
      <c r="D56" s="144">
        <f t="shared" si="1"/>
        <v>0</v>
      </c>
      <c r="E56" s="145"/>
      <c r="F56" s="145"/>
      <c r="G56" s="145"/>
      <c r="H56" s="145"/>
      <c r="I56" s="141"/>
    </row>
    <row r="57" spans="1:9" ht="18" customHeight="1" x14ac:dyDescent="0.35">
      <c r="A57" s="142"/>
      <c r="B57" s="143"/>
      <c r="C57" s="143"/>
      <c r="D57" s="144">
        <f t="shared" si="1"/>
        <v>0</v>
      </c>
      <c r="E57" s="145"/>
      <c r="F57" s="145"/>
      <c r="G57" s="145"/>
      <c r="H57" s="145"/>
      <c r="I57" s="141"/>
    </row>
    <row r="58" spans="1:9" ht="18" customHeight="1" x14ac:dyDescent="0.35">
      <c r="A58" s="142"/>
      <c r="B58" s="143"/>
      <c r="C58" s="143"/>
      <c r="D58" s="144">
        <f t="shared" si="1"/>
        <v>0</v>
      </c>
      <c r="E58" s="145"/>
      <c r="F58" s="145"/>
      <c r="G58" s="145"/>
      <c r="H58" s="145"/>
      <c r="I58" s="141"/>
    </row>
    <row r="59" spans="1:9" ht="18" customHeight="1" x14ac:dyDescent="0.35">
      <c r="A59" s="142"/>
      <c r="B59" s="143"/>
      <c r="C59" s="143"/>
      <c r="D59" s="144">
        <f t="shared" si="1"/>
        <v>0</v>
      </c>
      <c r="E59" s="145"/>
      <c r="F59" s="145"/>
      <c r="G59" s="145"/>
      <c r="H59" s="145"/>
      <c r="I59" s="141"/>
    </row>
    <row r="60" spans="1:9" ht="18" customHeight="1" x14ac:dyDescent="0.35">
      <c r="A60" s="142"/>
      <c r="B60" s="143"/>
      <c r="C60" s="143"/>
      <c r="D60" s="144">
        <f t="shared" si="1"/>
        <v>0</v>
      </c>
      <c r="E60" s="145"/>
      <c r="F60" s="145"/>
      <c r="G60" s="145"/>
      <c r="H60" s="145"/>
      <c r="I60" s="141"/>
    </row>
    <row r="61" spans="1:9" ht="18" customHeight="1" x14ac:dyDescent="0.35">
      <c r="A61" s="142"/>
      <c r="B61" s="143"/>
      <c r="C61" s="143"/>
      <c r="D61" s="144">
        <f t="shared" si="1"/>
        <v>0</v>
      </c>
      <c r="E61" s="145"/>
      <c r="F61" s="145"/>
      <c r="G61" s="145"/>
      <c r="H61" s="145"/>
      <c r="I61" s="141"/>
    </row>
    <row r="62" spans="1:9" ht="18" customHeight="1" x14ac:dyDescent="0.35">
      <c r="A62" s="142"/>
      <c r="B62" s="143"/>
      <c r="C62" s="143"/>
      <c r="D62" s="144">
        <f t="shared" si="1"/>
        <v>0</v>
      </c>
      <c r="E62" s="145"/>
      <c r="F62" s="145"/>
      <c r="G62" s="145"/>
      <c r="H62" s="145"/>
      <c r="I62" s="141"/>
    </row>
    <row r="63" spans="1:9" ht="18" customHeight="1" x14ac:dyDescent="0.35">
      <c r="A63" s="142"/>
      <c r="B63" s="143"/>
      <c r="C63" s="143"/>
      <c r="D63" s="144">
        <f t="shared" si="1"/>
        <v>0</v>
      </c>
      <c r="E63" s="145"/>
      <c r="F63" s="145"/>
      <c r="G63" s="145"/>
      <c r="H63" s="145"/>
      <c r="I63" s="141"/>
    </row>
    <row r="64" spans="1:9" ht="18" customHeight="1" x14ac:dyDescent="0.35">
      <c r="A64" s="142"/>
      <c r="B64" s="143"/>
      <c r="C64" s="143"/>
      <c r="D64" s="144">
        <f t="shared" si="1"/>
        <v>0</v>
      </c>
      <c r="E64" s="145"/>
      <c r="F64" s="145"/>
      <c r="G64" s="145"/>
      <c r="H64" s="145"/>
      <c r="I64" s="141"/>
    </row>
    <row r="65" spans="1:9" ht="18" customHeight="1" x14ac:dyDescent="0.35">
      <c r="A65" s="142"/>
      <c r="B65" s="143"/>
      <c r="C65" s="143"/>
      <c r="D65" s="144">
        <f t="shared" si="1"/>
        <v>0</v>
      </c>
      <c r="E65" s="145"/>
      <c r="F65" s="145"/>
      <c r="G65" s="145"/>
      <c r="H65" s="145"/>
      <c r="I65" s="141"/>
    </row>
    <row r="66" spans="1:9" ht="18" customHeight="1" x14ac:dyDescent="0.35">
      <c r="A66" s="142"/>
      <c r="B66" s="143"/>
      <c r="C66" s="143"/>
      <c r="D66" s="144">
        <f t="shared" si="1"/>
        <v>0</v>
      </c>
      <c r="E66" s="145"/>
      <c r="F66" s="145"/>
      <c r="G66" s="145"/>
      <c r="H66" s="145"/>
      <c r="I66" s="141"/>
    </row>
    <row r="67" spans="1:9" ht="18" customHeight="1" x14ac:dyDescent="0.35">
      <c r="A67" s="142"/>
      <c r="B67" s="143"/>
      <c r="C67" s="143"/>
      <c r="D67" s="144">
        <f t="shared" si="1"/>
        <v>0</v>
      </c>
      <c r="E67" s="145"/>
      <c r="F67" s="145"/>
      <c r="G67" s="145"/>
      <c r="H67" s="145"/>
      <c r="I67" s="141"/>
    </row>
    <row r="68" spans="1:9" ht="18" customHeight="1" x14ac:dyDescent="0.35">
      <c r="A68" s="142"/>
      <c r="B68" s="143"/>
      <c r="C68" s="143"/>
      <c r="D68" s="144">
        <f t="shared" ref="D68:D99" si="2">SUM(D67+B68-C68)</f>
        <v>0</v>
      </c>
      <c r="E68" s="145"/>
      <c r="F68" s="145"/>
      <c r="G68" s="145"/>
      <c r="H68" s="145"/>
      <c r="I68" s="141"/>
    </row>
    <row r="69" spans="1:9" ht="18" customHeight="1" x14ac:dyDescent="0.35">
      <c r="A69" s="142"/>
      <c r="B69" s="143"/>
      <c r="C69" s="143"/>
      <c r="D69" s="144">
        <f t="shared" si="2"/>
        <v>0</v>
      </c>
      <c r="E69" s="145"/>
      <c r="F69" s="145"/>
      <c r="G69" s="145"/>
      <c r="H69" s="145"/>
      <c r="I69" s="141"/>
    </row>
    <row r="70" spans="1:9" ht="18" customHeight="1" x14ac:dyDescent="0.35">
      <c r="A70" s="142"/>
      <c r="B70" s="143"/>
      <c r="C70" s="143"/>
      <c r="D70" s="144">
        <f t="shared" si="2"/>
        <v>0</v>
      </c>
      <c r="E70" s="145"/>
      <c r="F70" s="145"/>
      <c r="G70" s="145"/>
      <c r="H70" s="145"/>
      <c r="I70" s="141"/>
    </row>
    <row r="71" spans="1:9" ht="18" customHeight="1" x14ac:dyDescent="0.35">
      <c r="A71" s="142"/>
      <c r="B71" s="143"/>
      <c r="C71" s="143"/>
      <c r="D71" s="144">
        <f t="shared" si="2"/>
        <v>0</v>
      </c>
      <c r="E71" s="145"/>
      <c r="F71" s="145"/>
      <c r="G71" s="145"/>
      <c r="H71" s="145"/>
      <c r="I71" s="141"/>
    </row>
    <row r="72" spans="1:9" ht="18" customHeight="1" x14ac:dyDescent="0.35">
      <c r="A72" s="142"/>
      <c r="B72" s="143"/>
      <c r="C72" s="143"/>
      <c r="D72" s="144">
        <f t="shared" si="2"/>
        <v>0</v>
      </c>
      <c r="E72" s="145"/>
      <c r="F72" s="145"/>
      <c r="G72" s="145"/>
      <c r="H72" s="145"/>
      <c r="I72" s="141"/>
    </row>
    <row r="73" spans="1:9" ht="18" customHeight="1" x14ac:dyDescent="0.35">
      <c r="A73" s="142"/>
      <c r="B73" s="143"/>
      <c r="C73" s="143"/>
      <c r="D73" s="144">
        <f t="shared" si="2"/>
        <v>0</v>
      </c>
      <c r="E73" s="145"/>
      <c r="F73" s="145"/>
      <c r="G73" s="145"/>
      <c r="H73" s="145"/>
      <c r="I73" s="141"/>
    </row>
    <row r="74" spans="1:9" ht="18" customHeight="1" x14ac:dyDescent="0.35">
      <c r="A74" s="142"/>
      <c r="B74" s="143"/>
      <c r="C74" s="143"/>
      <c r="D74" s="144">
        <f t="shared" si="2"/>
        <v>0</v>
      </c>
      <c r="E74" s="145"/>
      <c r="F74" s="145"/>
      <c r="G74" s="145"/>
      <c r="H74" s="145"/>
      <c r="I74" s="141"/>
    </row>
    <row r="75" spans="1:9" ht="18" customHeight="1" x14ac:dyDescent="0.35">
      <c r="A75" s="142"/>
      <c r="B75" s="143"/>
      <c r="C75" s="143"/>
      <c r="D75" s="144">
        <f t="shared" si="2"/>
        <v>0</v>
      </c>
      <c r="E75" s="145"/>
      <c r="F75" s="145"/>
      <c r="G75" s="145"/>
      <c r="H75" s="145"/>
      <c r="I75" s="141"/>
    </row>
    <row r="76" spans="1:9" ht="18" customHeight="1" x14ac:dyDescent="0.35">
      <c r="A76" s="142"/>
      <c r="B76" s="143"/>
      <c r="C76" s="143"/>
      <c r="D76" s="144">
        <f t="shared" si="2"/>
        <v>0</v>
      </c>
      <c r="E76" s="145"/>
      <c r="F76" s="145"/>
      <c r="G76" s="145"/>
      <c r="H76" s="145"/>
      <c r="I76" s="141"/>
    </row>
    <row r="77" spans="1:9" ht="18" customHeight="1" x14ac:dyDescent="0.35">
      <c r="A77" s="142"/>
      <c r="B77" s="143"/>
      <c r="C77" s="143"/>
      <c r="D77" s="144">
        <f t="shared" si="2"/>
        <v>0</v>
      </c>
      <c r="E77" s="145"/>
      <c r="F77" s="145"/>
      <c r="G77" s="145"/>
      <c r="H77" s="145"/>
      <c r="I77" s="141"/>
    </row>
    <row r="78" spans="1:9" ht="18" customHeight="1" x14ac:dyDescent="0.35">
      <c r="A78" s="142"/>
      <c r="B78" s="143"/>
      <c r="C78" s="143"/>
      <c r="D78" s="144">
        <f t="shared" si="2"/>
        <v>0</v>
      </c>
      <c r="E78" s="145"/>
      <c r="F78" s="145"/>
      <c r="G78" s="145"/>
      <c r="H78" s="145"/>
      <c r="I78" s="141"/>
    </row>
    <row r="79" spans="1:9" ht="18" customHeight="1" x14ac:dyDescent="0.35">
      <c r="A79" s="142"/>
      <c r="B79" s="143"/>
      <c r="C79" s="143"/>
      <c r="D79" s="144">
        <f t="shared" si="2"/>
        <v>0</v>
      </c>
      <c r="E79" s="145"/>
      <c r="F79" s="145"/>
      <c r="G79" s="145"/>
      <c r="H79" s="145"/>
      <c r="I79" s="141"/>
    </row>
    <row r="80" spans="1:9" ht="18" customHeight="1" x14ac:dyDescent="0.35">
      <c r="A80" s="142"/>
      <c r="B80" s="143"/>
      <c r="C80" s="143"/>
      <c r="D80" s="144">
        <f t="shared" si="2"/>
        <v>0</v>
      </c>
      <c r="E80" s="145"/>
      <c r="F80" s="145"/>
      <c r="G80" s="145"/>
      <c r="H80" s="145"/>
      <c r="I80" s="141"/>
    </row>
    <row r="81" spans="1:9" ht="18" customHeight="1" x14ac:dyDescent="0.35">
      <c r="A81" s="142"/>
      <c r="B81" s="143"/>
      <c r="C81" s="143"/>
      <c r="D81" s="144">
        <f t="shared" si="2"/>
        <v>0</v>
      </c>
      <c r="E81" s="145"/>
      <c r="F81" s="145"/>
      <c r="G81" s="145"/>
      <c r="H81" s="145"/>
      <c r="I81" s="141"/>
    </row>
    <row r="82" spans="1:9" ht="18" customHeight="1" x14ac:dyDescent="0.35">
      <c r="A82" s="142"/>
      <c r="B82" s="143"/>
      <c r="C82" s="143"/>
      <c r="D82" s="144">
        <f t="shared" si="2"/>
        <v>0</v>
      </c>
      <c r="E82" s="145"/>
      <c r="F82" s="145"/>
      <c r="G82" s="145"/>
      <c r="H82" s="145"/>
      <c r="I82" s="141"/>
    </row>
    <row r="83" spans="1:9" ht="18" customHeight="1" x14ac:dyDescent="0.35">
      <c r="A83" s="142"/>
      <c r="B83" s="143"/>
      <c r="C83" s="143"/>
      <c r="D83" s="144">
        <f t="shared" si="2"/>
        <v>0</v>
      </c>
      <c r="E83" s="145"/>
      <c r="F83" s="145"/>
      <c r="G83" s="145"/>
      <c r="H83" s="145"/>
      <c r="I83" s="141"/>
    </row>
    <row r="84" spans="1:9" ht="18" customHeight="1" x14ac:dyDescent="0.35">
      <c r="A84" s="142"/>
      <c r="B84" s="143"/>
      <c r="C84" s="143"/>
      <c r="D84" s="144">
        <f t="shared" si="2"/>
        <v>0</v>
      </c>
      <c r="E84" s="145"/>
      <c r="F84" s="145"/>
      <c r="G84" s="145"/>
      <c r="H84" s="145"/>
      <c r="I84" s="141"/>
    </row>
    <row r="85" spans="1:9" ht="18" customHeight="1" x14ac:dyDescent="0.35">
      <c r="A85" s="142"/>
      <c r="B85" s="143"/>
      <c r="C85" s="143"/>
      <c r="D85" s="144">
        <f t="shared" si="2"/>
        <v>0</v>
      </c>
      <c r="E85" s="145"/>
      <c r="F85" s="145"/>
      <c r="G85" s="145"/>
      <c r="H85" s="145"/>
      <c r="I85" s="141"/>
    </row>
    <row r="86" spans="1:9" ht="18" customHeight="1" x14ac:dyDescent="0.35">
      <c r="A86" s="142"/>
      <c r="B86" s="143"/>
      <c r="C86" s="143"/>
      <c r="D86" s="144">
        <f t="shared" si="2"/>
        <v>0</v>
      </c>
      <c r="E86" s="145"/>
      <c r="F86" s="145"/>
      <c r="G86" s="145"/>
      <c r="H86" s="145"/>
      <c r="I86" s="141"/>
    </row>
    <row r="87" spans="1:9" ht="18" customHeight="1" x14ac:dyDescent="0.35">
      <c r="A87" s="142"/>
      <c r="B87" s="143"/>
      <c r="C87" s="143"/>
      <c r="D87" s="144">
        <f t="shared" si="2"/>
        <v>0</v>
      </c>
      <c r="E87" s="145"/>
      <c r="F87" s="145"/>
      <c r="G87" s="145"/>
      <c r="H87" s="145"/>
      <c r="I87" s="141"/>
    </row>
    <row r="88" spans="1:9" ht="18" customHeight="1" x14ac:dyDescent="0.35">
      <c r="A88" s="142"/>
      <c r="B88" s="143"/>
      <c r="C88" s="143"/>
      <c r="D88" s="144">
        <f t="shared" si="2"/>
        <v>0</v>
      </c>
      <c r="E88" s="145"/>
      <c r="F88" s="145"/>
      <c r="G88" s="145"/>
      <c r="H88" s="145"/>
      <c r="I88" s="141"/>
    </row>
    <row r="89" spans="1:9" ht="18" customHeight="1" x14ac:dyDescent="0.35">
      <c r="A89" s="142"/>
      <c r="B89" s="143"/>
      <c r="C89" s="143"/>
      <c r="D89" s="144">
        <f t="shared" si="2"/>
        <v>0</v>
      </c>
      <c r="E89" s="145"/>
      <c r="F89" s="145"/>
      <c r="G89" s="145"/>
      <c r="H89" s="145"/>
      <c r="I89" s="141"/>
    </row>
    <row r="90" spans="1:9" ht="18" customHeight="1" x14ac:dyDescent="0.35">
      <c r="A90" s="142"/>
      <c r="B90" s="143"/>
      <c r="C90" s="143"/>
      <c r="D90" s="144">
        <f t="shared" si="2"/>
        <v>0</v>
      </c>
      <c r="E90" s="145"/>
      <c r="F90" s="145"/>
      <c r="G90" s="145"/>
      <c r="H90" s="145"/>
      <c r="I90" s="141"/>
    </row>
    <row r="91" spans="1:9" ht="18" customHeight="1" x14ac:dyDescent="0.35">
      <c r="A91" s="142"/>
      <c r="B91" s="143"/>
      <c r="C91" s="143"/>
      <c r="D91" s="144">
        <f t="shared" si="2"/>
        <v>0</v>
      </c>
      <c r="E91" s="145"/>
      <c r="F91" s="145"/>
      <c r="G91" s="145"/>
      <c r="H91" s="145"/>
      <c r="I91" s="141"/>
    </row>
    <row r="92" spans="1:9" ht="18" customHeight="1" x14ac:dyDescent="0.35">
      <c r="A92" s="142"/>
      <c r="B92" s="143"/>
      <c r="C92" s="143"/>
      <c r="D92" s="144">
        <f t="shared" si="2"/>
        <v>0</v>
      </c>
      <c r="E92" s="145"/>
      <c r="F92" s="145"/>
      <c r="G92" s="145"/>
      <c r="H92" s="145"/>
      <c r="I92" s="141"/>
    </row>
    <row r="93" spans="1:9" ht="18" customHeight="1" x14ac:dyDescent="0.35">
      <c r="A93" s="142"/>
      <c r="B93" s="143"/>
      <c r="C93" s="143"/>
      <c r="D93" s="144">
        <f t="shared" si="2"/>
        <v>0</v>
      </c>
      <c r="E93" s="145"/>
      <c r="F93" s="145"/>
      <c r="G93" s="145"/>
      <c r="H93" s="145"/>
      <c r="I93" s="141"/>
    </row>
    <row r="94" spans="1:9" ht="18" customHeight="1" x14ac:dyDescent="0.35">
      <c r="A94" s="142"/>
      <c r="B94" s="143"/>
      <c r="C94" s="143"/>
      <c r="D94" s="144">
        <f t="shared" si="2"/>
        <v>0</v>
      </c>
      <c r="E94" s="145"/>
      <c r="F94" s="145"/>
      <c r="G94" s="145"/>
      <c r="H94" s="145"/>
      <c r="I94" s="141"/>
    </row>
    <row r="95" spans="1:9" ht="18" customHeight="1" x14ac:dyDescent="0.35">
      <c r="A95" s="142"/>
      <c r="B95" s="143"/>
      <c r="C95" s="143"/>
      <c r="D95" s="144">
        <f t="shared" si="2"/>
        <v>0</v>
      </c>
      <c r="E95" s="145"/>
      <c r="F95" s="145"/>
      <c r="G95" s="145"/>
      <c r="H95" s="145"/>
      <c r="I95" s="141"/>
    </row>
    <row r="96" spans="1:9" ht="18" customHeight="1" x14ac:dyDescent="0.35">
      <c r="A96" s="142"/>
      <c r="B96" s="143"/>
      <c r="C96" s="143"/>
      <c r="D96" s="144">
        <f t="shared" si="2"/>
        <v>0</v>
      </c>
      <c r="E96" s="145"/>
      <c r="F96" s="145"/>
      <c r="G96" s="145"/>
      <c r="H96" s="145"/>
      <c r="I96" s="141"/>
    </row>
    <row r="97" spans="1:9" ht="18" customHeight="1" x14ac:dyDescent="0.35">
      <c r="A97" s="142"/>
      <c r="B97" s="143"/>
      <c r="C97" s="143"/>
      <c r="D97" s="144">
        <f t="shared" si="2"/>
        <v>0</v>
      </c>
      <c r="E97" s="145"/>
      <c r="F97" s="145"/>
      <c r="G97" s="145"/>
      <c r="H97" s="145"/>
      <c r="I97" s="141"/>
    </row>
    <row r="98" spans="1:9" ht="18" customHeight="1" x14ac:dyDescent="0.35">
      <c r="A98" s="142"/>
      <c r="B98" s="143"/>
      <c r="C98" s="143"/>
      <c r="D98" s="144">
        <f t="shared" si="2"/>
        <v>0</v>
      </c>
      <c r="E98" s="145"/>
      <c r="F98" s="145"/>
      <c r="G98" s="145"/>
      <c r="H98" s="145"/>
      <c r="I98" s="141"/>
    </row>
    <row r="99" spans="1:9" ht="18" customHeight="1" x14ac:dyDescent="0.35">
      <c r="A99" s="142"/>
      <c r="B99" s="143"/>
      <c r="C99" s="143"/>
      <c r="D99" s="144">
        <f t="shared" si="2"/>
        <v>0</v>
      </c>
      <c r="E99" s="145"/>
      <c r="F99" s="145"/>
      <c r="G99" s="145"/>
      <c r="H99" s="145"/>
      <c r="I99" s="141"/>
    </row>
    <row r="100" spans="1:9" ht="18" customHeight="1" x14ac:dyDescent="0.35">
      <c r="A100" s="142"/>
      <c r="B100" s="143"/>
      <c r="C100" s="143"/>
      <c r="D100" s="144">
        <f t="shared" ref="D100:D101" si="3">SUM(D99+B100-C100)</f>
        <v>0</v>
      </c>
      <c r="E100" s="145"/>
      <c r="F100" s="145"/>
      <c r="G100" s="145"/>
      <c r="H100" s="145"/>
      <c r="I100" s="141"/>
    </row>
    <row r="101" spans="1:9" ht="18" customHeight="1" x14ac:dyDescent="0.35">
      <c r="A101" s="142"/>
      <c r="B101" s="143"/>
      <c r="C101" s="143"/>
      <c r="D101" s="144">
        <f t="shared" si="3"/>
        <v>0</v>
      </c>
      <c r="E101" s="145"/>
      <c r="F101" s="145"/>
      <c r="G101" s="145"/>
      <c r="H101" s="145"/>
      <c r="I101" s="141"/>
    </row>
  </sheetData>
  <pageMargins left="0.75" right="0.75" top="1" bottom="1" header="0.5" footer="0.5"/>
  <pageSetup orientation="portrait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IV99"/>
  <sheetViews>
    <sheetView showGridLines="0" workbookViewId="0">
      <selection activeCell="G23" sqref="G23"/>
    </sheetView>
  </sheetViews>
  <sheetFormatPr defaultColWidth="6.59765625" defaultRowHeight="14.15" customHeight="1" x14ac:dyDescent="0.35"/>
  <cols>
    <col min="1" max="1" width="7.06640625" style="4" customWidth="1"/>
    <col min="2" max="2" width="10.6640625" style="4" customWidth="1"/>
    <col min="3" max="3" width="6.59765625" style="4" customWidth="1"/>
    <col min="4" max="4" width="11.19921875" style="4" customWidth="1"/>
    <col min="5" max="7" width="6.59765625" style="4" customWidth="1"/>
    <col min="8" max="8" width="37.86328125" style="4" customWidth="1"/>
    <col min="9" max="256" width="6.59765625" style="4" customWidth="1"/>
  </cols>
  <sheetData>
    <row r="1" spans="1:9" ht="18" customHeight="1" thickBot="1" x14ac:dyDescent="0.4">
      <c r="A1" s="151" t="s">
        <v>35</v>
      </c>
      <c r="B1" s="151" t="s">
        <v>120</v>
      </c>
      <c r="C1" s="151" t="s">
        <v>121</v>
      </c>
      <c r="D1" s="151" t="s">
        <v>122</v>
      </c>
      <c r="E1" s="151" t="s">
        <v>274</v>
      </c>
      <c r="F1" s="151" t="s">
        <v>34</v>
      </c>
      <c r="G1" s="151" t="s">
        <v>3</v>
      </c>
      <c r="H1" s="151" t="s">
        <v>126</v>
      </c>
      <c r="I1" s="141"/>
    </row>
    <row r="2" spans="1:9" ht="18" customHeight="1" x14ac:dyDescent="0.35">
      <c r="A2" s="90">
        <v>43282</v>
      </c>
      <c r="B2" s="91"/>
      <c r="C2" s="91"/>
      <c r="D2" s="91">
        <v>0</v>
      </c>
      <c r="E2" s="92"/>
      <c r="F2" s="92"/>
      <c r="G2" s="92"/>
      <c r="H2" s="92"/>
      <c r="I2" s="141"/>
    </row>
    <row r="3" spans="1:9" ht="18" customHeight="1" x14ac:dyDescent="0.35">
      <c r="A3" s="142"/>
      <c r="B3" s="144"/>
      <c r="C3" s="144"/>
      <c r="D3" s="144">
        <f t="shared" ref="D3:D34" si="0">SUM(D2+B3-C3)</f>
        <v>0</v>
      </c>
      <c r="E3" s="145"/>
      <c r="F3" s="145"/>
      <c r="G3" s="145"/>
      <c r="H3" s="145"/>
      <c r="I3" s="141"/>
    </row>
    <row r="4" spans="1:9" ht="18" customHeight="1" x14ac:dyDescent="0.35">
      <c r="A4" s="142"/>
      <c r="B4" s="144"/>
      <c r="C4" s="144"/>
      <c r="D4" s="144">
        <f t="shared" si="0"/>
        <v>0</v>
      </c>
      <c r="E4" s="145"/>
      <c r="F4" s="145"/>
      <c r="G4" s="145"/>
      <c r="H4" s="145"/>
      <c r="I4" s="152"/>
    </row>
    <row r="5" spans="1:9" ht="18" customHeight="1" x14ac:dyDescent="0.35">
      <c r="A5" s="142"/>
      <c r="B5" s="144"/>
      <c r="C5" s="144"/>
      <c r="D5" s="144">
        <f t="shared" si="0"/>
        <v>0</v>
      </c>
      <c r="E5" s="145"/>
      <c r="F5" s="145"/>
      <c r="G5" s="145"/>
      <c r="H5" s="145"/>
      <c r="I5" s="141"/>
    </row>
    <row r="6" spans="1:9" ht="18" customHeight="1" x14ac:dyDescent="0.35">
      <c r="A6" s="142"/>
      <c r="B6" s="144"/>
      <c r="C6" s="144"/>
      <c r="D6" s="144">
        <f t="shared" si="0"/>
        <v>0</v>
      </c>
      <c r="E6" s="145"/>
      <c r="F6" s="145"/>
      <c r="G6" s="145"/>
      <c r="H6" s="145"/>
      <c r="I6" s="141"/>
    </row>
    <row r="7" spans="1:9" ht="18" customHeight="1" x14ac:dyDescent="0.35">
      <c r="A7" s="142"/>
      <c r="B7" s="144"/>
      <c r="C7" s="144"/>
      <c r="D7" s="144">
        <f t="shared" si="0"/>
        <v>0</v>
      </c>
      <c r="E7" s="145"/>
      <c r="F7" s="145"/>
      <c r="G7" s="145"/>
      <c r="H7" s="145"/>
      <c r="I7" s="141"/>
    </row>
    <row r="8" spans="1:9" ht="18" customHeight="1" x14ac:dyDescent="0.35">
      <c r="A8" s="142"/>
      <c r="B8" s="144"/>
      <c r="C8" s="144"/>
      <c r="D8" s="144">
        <f t="shared" si="0"/>
        <v>0</v>
      </c>
      <c r="E8" s="145"/>
      <c r="F8" s="145"/>
      <c r="G8" s="145"/>
      <c r="H8" s="145"/>
      <c r="I8" s="141"/>
    </row>
    <row r="9" spans="1:9" ht="18" customHeight="1" x14ac:dyDescent="0.35">
      <c r="A9" s="142"/>
      <c r="B9" s="144"/>
      <c r="C9" s="144"/>
      <c r="D9" s="144">
        <f t="shared" si="0"/>
        <v>0</v>
      </c>
      <c r="E9" s="145"/>
      <c r="F9" s="145"/>
      <c r="G9" s="145"/>
      <c r="H9" s="145"/>
      <c r="I9" s="141"/>
    </row>
    <row r="10" spans="1:9" ht="18" customHeight="1" x14ac:dyDescent="0.35">
      <c r="A10" s="142"/>
      <c r="B10" s="144"/>
      <c r="C10" s="144"/>
      <c r="D10" s="144">
        <f t="shared" si="0"/>
        <v>0</v>
      </c>
      <c r="E10" s="145"/>
      <c r="F10" s="145"/>
      <c r="G10" s="145"/>
      <c r="H10" s="145"/>
      <c r="I10" s="141"/>
    </row>
    <row r="11" spans="1:9" ht="18" customHeight="1" x14ac:dyDescent="0.35">
      <c r="A11" s="142"/>
      <c r="B11" s="144"/>
      <c r="C11" s="144"/>
      <c r="D11" s="144">
        <f t="shared" si="0"/>
        <v>0</v>
      </c>
      <c r="E11" s="145"/>
      <c r="F11" s="145"/>
      <c r="G11" s="145"/>
      <c r="H11" s="145"/>
      <c r="I11" s="141"/>
    </row>
    <row r="12" spans="1:9" ht="18" customHeight="1" x14ac:dyDescent="0.35">
      <c r="A12" s="142"/>
      <c r="B12" s="144"/>
      <c r="C12" s="144"/>
      <c r="D12" s="144">
        <f t="shared" si="0"/>
        <v>0</v>
      </c>
      <c r="E12" s="145"/>
      <c r="F12" s="145"/>
      <c r="G12" s="145"/>
      <c r="H12" s="145"/>
      <c r="I12" s="141"/>
    </row>
    <row r="13" spans="1:9" ht="18" customHeight="1" x14ac:dyDescent="0.35">
      <c r="A13" s="142"/>
      <c r="B13" s="144"/>
      <c r="C13" s="144"/>
      <c r="D13" s="144">
        <f t="shared" si="0"/>
        <v>0</v>
      </c>
      <c r="E13" s="145"/>
      <c r="F13" s="145"/>
      <c r="G13" s="145"/>
      <c r="H13" s="145"/>
      <c r="I13" s="141"/>
    </row>
    <row r="14" spans="1:9" ht="18" customHeight="1" x14ac:dyDescent="0.35">
      <c r="A14" s="142"/>
      <c r="B14" s="144"/>
      <c r="C14" s="144"/>
      <c r="D14" s="144">
        <f t="shared" si="0"/>
        <v>0</v>
      </c>
      <c r="E14" s="145"/>
      <c r="F14" s="145"/>
      <c r="G14" s="145"/>
      <c r="H14" s="145"/>
      <c r="I14" s="141"/>
    </row>
    <row r="15" spans="1:9" ht="18" customHeight="1" x14ac:dyDescent="0.35">
      <c r="A15" s="142"/>
      <c r="B15" s="144"/>
      <c r="C15" s="144"/>
      <c r="D15" s="144">
        <f t="shared" si="0"/>
        <v>0</v>
      </c>
      <c r="E15" s="145"/>
      <c r="F15" s="145"/>
      <c r="G15" s="145"/>
      <c r="H15" s="145"/>
      <c r="I15" s="141"/>
    </row>
    <row r="16" spans="1:9" ht="18" customHeight="1" x14ac:dyDescent="0.35">
      <c r="A16" s="142"/>
      <c r="B16" s="144"/>
      <c r="C16" s="144"/>
      <c r="D16" s="144">
        <f t="shared" si="0"/>
        <v>0</v>
      </c>
      <c r="E16" s="145"/>
      <c r="F16" s="145"/>
      <c r="G16" s="145"/>
      <c r="H16" s="145"/>
      <c r="I16" s="141"/>
    </row>
    <row r="17" spans="1:9" ht="18" customHeight="1" x14ac:dyDescent="0.35">
      <c r="A17" s="142"/>
      <c r="B17" s="144"/>
      <c r="C17" s="144"/>
      <c r="D17" s="144">
        <f t="shared" si="0"/>
        <v>0</v>
      </c>
      <c r="E17" s="145"/>
      <c r="F17" s="145"/>
      <c r="G17" s="145"/>
      <c r="H17" s="145"/>
      <c r="I17" s="141"/>
    </row>
    <row r="18" spans="1:9" ht="18" customHeight="1" x14ac:dyDescent="0.35">
      <c r="A18" s="142"/>
      <c r="B18" s="144"/>
      <c r="C18" s="144"/>
      <c r="D18" s="144">
        <f t="shared" si="0"/>
        <v>0</v>
      </c>
      <c r="E18" s="145"/>
      <c r="F18" s="145"/>
      <c r="G18" s="145"/>
      <c r="H18" s="145"/>
      <c r="I18" s="141"/>
    </row>
    <row r="19" spans="1:9" ht="18" customHeight="1" x14ac:dyDescent="0.35">
      <c r="A19" s="142"/>
      <c r="B19" s="144"/>
      <c r="C19" s="144"/>
      <c r="D19" s="144">
        <f t="shared" si="0"/>
        <v>0</v>
      </c>
      <c r="E19" s="145"/>
      <c r="F19" s="145"/>
      <c r="G19" s="145"/>
      <c r="H19" s="145"/>
      <c r="I19" s="141"/>
    </row>
    <row r="20" spans="1:9" ht="18" customHeight="1" x14ac:dyDescent="0.35">
      <c r="A20" s="142"/>
      <c r="B20" s="144"/>
      <c r="C20" s="144"/>
      <c r="D20" s="144">
        <f t="shared" si="0"/>
        <v>0</v>
      </c>
      <c r="E20" s="145"/>
      <c r="F20" s="145"/>
      <c r="G20" s="145"/>
      <c r="H20" s="145"/>
      <c r="I20" s="141"/>
    </row>
    <row r="21" spans="1:9" ht="18" customHeight="1" x14ac:dyDescent="0.35">
      <c r="A21" s="142"/>
      <c r="B21" s="144"/>
      <c r="C21" s="144"/>
      <c r="D21" s="144">
        <f t="shared" si="0"/>
        <v>0</v>
      </c>
      <c r="E21" s="145"/>
      <c r="F21" s="145"/>
      <c r="G21" s="145"/>
      <c r="H21" s="145"/>
      <c r="I21" s="141"/>
    </row>
    <row r="22" spans="1:9" ht="18" customHeight="1" x14ac:dyDescent="0.35">
      <c r="A22" s="142"/>
      <c r="B22" s="144"/>
      <c r="C22" s="144"/>
      <c r="D22" s="144">
        <f t="shared" si="0"/>
        <v>0</v>
      </c>
      <c r="E22" s="145"/>
      <c r="F22" s="145"/>
      <c r="G22" s="145"/>
      <c r="H22" s="145"/>
      <c r="I22" s="141"/>
    </row>
    <row r="23" spans="1:9" ht="18" customHeight="1" x14ac:dyDescent="0.35">
      <c r="A23" s="142"/>
      <c r="B23" s="144"/>
      <c r="C23" s="144"/>
      <c r="D23" s="144">
        <f t="shared" si="0"/>
        <v>0</v>
      </c>
      <c r="E23" s="145"/>
      <c r="F23" s="145"/>
      <c r="G23" s="145"/>
      <c r="H23" s="145"/>
      <c r="I23" s="141"/>
    </row>
    <row r="24" spans="1:9" ht="18" customHeight="1" x14ac:dyDescent="0.35">
      <c r="A24" s="142"/>
      <c r="B24" s="144"/>
      <c r="C24" s="144"/>
      <c r="D24" s="144">
        <f t="shared" si="0"/>
        <v>0</v>
      </c>
      <c r="E24" s="145"/>
      <c r="F24" s="145"/>
      <c r="G24" s="145"/>
      <c r="H24" s="145"/>
      <c r="I24" s="141"/>
    </row>
    <row r="25" spans="1:9" ht="18" customHeight="1" x14ac:dyDescent="0.35">
      <c r="A25" s="142"/>
      <c r="B25" s="144"/>
      <c r="C25" s="144"/>
      <c r="D25" s="144">
        <f t="shared" si="0"/>
        <v>0</v>
      </c>
      <c r="E25" s="145"/>
      <c r="F25" s="145"/>
      <c r="G25" s="145"/>
      <c r="H25" s="145"/>
      <c r="I25" s="141"/>
    </row>
    <row r="26" spans="1:9" ht="18" customHeight="1" x14ac:dyDescent="0.35">
      <c r="A26" s="142"/>
      <c r="B26" s="144"/>
      <c r="C26" s="144"/>
      <c r="D26" s="144">
        <f t="shared" si="0"/>
        <v>0</v>
      </c>
      <c r="E26" s="145"/>
      <c r="F26" s="145"/>
      <c r="G26" s="145"/>
      <c r="H26" s="145"/>
      <c r="I26" s="141"/>
    </row>
    <row r="27" spans="1:9" ht="18" customHeight="1" x14ac:dyDescent="0.35">
      <c r="A27" s="142"/>
      <c r="B27" s="144"/>
      <c r="C27" s="144"/>
      <c r="D27" s="144">
        <f t="shared" si="0"/>
        <v>0</v>
      </c>
      <c r="E27" s="145"/>
      <c r="F27" s="145"/>
      <c r="G27" s="145"/>
      <c r="H27" s="145"/>
      <c r="I27" s="141"/>
    </row>
    <row r="28" spans="1:9" ht="18" customHeight="1" x14ac:dyDescent="0.35">
      <c r="A28" s="142"/>
      <c r="B28" s="144"/>
      <c r="C28" s="144"/>
      <c r="D28" s="144">
        <f t="shared" si="0"/>
        <v>0</v>
      </c>
      <c r="E28" s="145"/>
      <c r="F28" s="145"/>
      <c r="G28" s="145"/>
      <c r="H28" s="145"/>
      <c r="I28" s="141"/>
    </row>
    <row r="29" spans="1:9" ht="18" customHeight="1" x14ac:dyDescent="0.35">
      <c r="A29" s="142"/>
      <c r="B29" s="144"/>
      <c r="C29" s="144"/>
      <c r="D29" s="144">
        <f t="shared" si="0"/>
        <v>0</v>
      </c>
      <c r="E29" s="145"/>
      <c r="F29" s="145"/>
      <c r="G29" s="145"/>
      <c r="H29" s="145"/>
      <c r="I29" s="141"/>
    </row>
    <row r="30" spans="1:9" ht="18" customHeight="1" x14ac:dyDescent="0.35">
      <c r="A30" s="142"/>
      <c r="B30" s="144"/>
      <c r="C30" s="144"/>
      <c r="D30" s="144">
        <f t="shared" si="0"/>
        <v>0</v>
      </c>
      <c r="E30" s="145"/>
      <c r="F30" s="145"/>
      <c r="G30" s="145"/>
      <c r="H30" s="145"/>
      <c r="I30" s="141"/>
    </row>
    <row r="31" spans="1:9" ht="18" customHeight="1" x14ac:dyDescent="0.35">
      <c r="A31" s="142"/>
      <c r="B31" s="144"/>
      <c r="C31" s="144"/>
      <c r="D31" s="144">
        <f t="shared" si="0"/>
        <v>0</v>
      </c>
      <c r="E31" s="145"/>
      <c r="F31" s="145"/>
      <c r="G31" s="145"/>
      <c r="H31" s="145"/>
      <c r="I31" s="141"/>
    </row>
    <row r="32" spans="1:9" ht="18" customHeight="1" x14ac:dyDescent="0.35">
      <c r="A32" s="142"/>
      <c r="B32" s="144"/>
      <c r="C32" s="144"/>
      <c r="D32" s="144">
        <f t="shared" si="0"/>
        <v>0</v>
      </c>
      <c r="E32" s="145"/>
      <c r="F32" s="145"/>
      <c r="G32" s="145"/>
      <c r="H32" s="145"/>
      <c r="I32" s="141"/>
    </row>
    <row r="33" spans="1:9" ht="18" customHeight="1" x14ac:dyDescent="0.35">
      <c r="A33" s="142"/>
      <c r="B33" s="144"/>
      <c r="C33" s="144"/>
      <c r="D33" s="144">
        <f t="shared" si="0"/>
        <v>0</v>
      </c>
      <c r="E33" s="145"/>
      <c r="F33" s="145"/>
      <c r="G33" s="145"/>
      <c r="H33" s="145"/>
      <c r="I33" s="141"/>
    </row>
    <row r="34" spans="1:9" ht="18" customHeight="1" x14ac:dyDescent="0.35">
      <c r="A34" s="142"/>
      <c r="B34" s="144"/>
      <c r="C34" s="144"/>
      <c r="D34" s="144">
        <f t="shared" si="0"/>
        <v>0</v>
      </c>
      <c r="E34" s="145"/>
      <c r="F34" s="145"/>
      <c r="G34" s="145"/>
      <c r="H34" s="145"/>
      <c r="I34" s="141"/>
    </row>
    <row r="35" spans="1:9" ht="18" customHeight="1" x14ac:dyDescent="0.35">
      <c r="A35" s="142"/>
      <c r="B35" s="144"/>
      <c r="C35" s="144"/>
      <c r="D35" s="144">
        <f t="shared" ref="D35:D66" si="1">SUM(D34+B35-C35)</f>
        <v>0</v>
      </c>
      <c r="E35" s="145"/>
      <c r="F35" s="145"/>
      <c r="G35" s="145"/>
      <c r="H35" s="145"/>
      <c r="I35" s="141"/>
    </row>
    <row r="36" spans="1:9" ht="18" customHeight="1" x14ac:dyDescent="0.35">
      <c r="A36" s="142"/>
      <c r="B36" s="144"/>
      <c r="C36" s="144"/>
      <c r="D36" s="144">
        <f t="shared" si="1"/>
        <v>0</v>
      </c>
      <c r="E36" s="145"/>
      <c r="F36" s="145"/>
      <c r="G36" s="145"/>
      <c r="H36" s="145"/>
      <c r="I36" s="141"/>
    </row>
    <row r="37" spans="1:9" ht="18" customHeight="1" x14ac:dyDescent="0.35">
      <c r="A37" s="142"/>
      <c r="B37" s="144"/>
      <c r="C37" s="144"/>
      <c r="D37" s="144">
        <f t="shared" si="1"/>
        <v>0</v>
      </c>
      <c r="E37" s="145"/>
      <c r="F37" s="145"/>
      <c r="G37" s="145"/>
      <c r="H37" s="145"/>
      <c r="I37" s="141"/>
    </row>
    <row r="38" spans="1:9" ht="18" customHeight="1" x14ac:dyDescent="0.35">
      <c r="A38" s="142"/>
      <c r="B38" s="144"/>
      <c r="C38" s="144"/>
      <c r="D38" s="144">
        <f t="shared" si="1"/>
        <v>0</v>
      </c>
      <c r="E38" s="145"/>
      <c r="F38" s="145"/>
      <c r="G38" s="145"/>
      <c r="H38" s="145"/>
      <c r="I38" s="141"/>
    </row>
    <row r="39" spans="1:9" ht="18" customHeight="1" x14ac:dyDescent="0.35">
      <c r="A39" s="142"/>
      <c r="B39" s="144"/>
      <c r="C39" s="144"/>
      <c r="D39" s="144">
        <f t="shared" si="1"/>
        <v>0</v>
      </c>
      <c r="E39" s="145"/>
      <c r="F39" s="145"/>
      <c r="G39" s="145"/>
      <c r="H39" s="145"/>
      <c r="I39" s="141"/>
    </row>
    <row r="40" spans="1:9" ht="18" customHeight="1" x14ac:dyDescent="0.35">
      <c r="A40" s="142"/>
      <c r="B40" s="144"/>
      <c r="C40" s="144"/>
      <c r="D40" s="144">
        <f t="shared" si="1"/>
        <v>0</v>
      </c>
      <c r="E40" s="145"/>
      <c r="F40" s="145"/>
      <c r="G40" s="145"/>
      <c r="H40" s="145"/>
      <c r="I40" s="141"/>
    </row>
    <row r="41" spans="1:9" ht="18" customHeight="1" x14ac:dyDescent="0.35">
      <c r="A41" s="142"/>
      <c r="B41" s="144"/>
      <c r="C41" s="144"/>
      <c r="D41" s="144">
        <f t="shared" si="1"/>
        <v>0</v>
      </c>
      <c r="E41" s="145"/>
      <c r="F41" s="145"/>
      <c r="G41" s="145"/>
      <c r="H41" s="145"/>
      <c r="I41" s="141"/>
    </row>
    <row r="42" spans="1:9" ht="18" customHeight="1" x14ac:dyDescent="0.35">
      <c r="A42" s="142"/>
      <c r="B42" s="144"/>
      <c r="C42" s="144"/>
      <c r="D42" s="144">
        <f t="shared" si="1"/>
        <v>0</v>
      </c>
      <c r="E42" s="145"/>
      <c r="F42" s="145"/>
      <c r="G42" s="145"/>
      <c r="H42" s="145"/>
      <c r="I42" s="141"/>
    </row>
    <row r="43" spans="1:9" ht="18" customHeight="1" x14ac:dyDescent="0.35">
      <c r="A43" s="142"/>
      <c r="B43" s="144"/>
      <c r="C43" s="144"/>
      <c r="D43" s="144">
        <f t="shared" si="1"/>
        <v>0</v>
      </c>
      <c r="E43" s="145"/>
      <c r="F43" s="145"/>
      <c r="G43" s="145"/>
      <c r="H43" s="145"/>
      <c r="I43" s="141"/>
    </row>
    <row r="44" spans="1:9" ht="18" customHeight="1" x14ac:dyDescent="0.35">
      <c r="A44" s="142"/>
      <c r="B44" s="144"/>
      <c r="C44" s="144"/>
      <c r="D44" s="144">
        <f t="shared" si="1"/>
        <v>0</v>
      </c>
      <c r="E44" s="145"/>
      <c r="F44" s="145"/>
      <c r="G44" s="145"/>
      <c r="H44" s="145"/>
      <c r="I44" s="141"/>
    </row>
    <row r="45" spans="1:9" ht="18" customHeight="1" x14ac:dyDescent="0.35">
      <c r="A45" s="142"/>
      <c r="B45" s="144"/>
      <c r="C45" s="144"/>
      <c r="D45" s="144">
        <f t="shared" si="1"/>
        <v>0</v>
      </c>
      <c r="E45" s="145"/>
      <c r="F45" s="145"/>
      <c r="G45" s="145"/>
      <c r="H45" s="145"/>
      <c r="I45" s="141"/>
    </row>
    <row r="46" spans="1:9" ht="18" customHeight="1" x14ac:dyDescent="0.35">
      <c r="A46" s="142"/>
      <c r="B46" s="144"/>
      <c r="C46" s="144"/>
      <c r="D46" s="144">
        <f t="shared" si="1"/>
        <v>0</v>
      </c>
      <c r="E46" s="145"/>
      <c r="F46" s="145"/>
      <c r="G46" s="145"/>
      <c r="H46" s="145"/>
      <c r="I46" s="141"/>
    </row>
    <row r="47" spans="1:9" ht="18" customHeight="1" x14ac:dyDescent="0.35">
      <c r="A47" s="142"/>
      <c r="B47" s="144"/>
      <c r="C47" s="144"/>
      <c r="D47" s="144">
        <f t="shared" si="1"/>
        <v>0</v>
      </c>
      <c r="E47" s="145"/>
      <c r="F47" s="145"/>
      <c r="G47" s="145"/>
      <c r="H47" s="145"/>
      <c r="I47" s="141"/>
    </row>
    <row r="48" spans="1:9" ht="18" customHeight="1" x14ac:dyDescent="0.35">
      <c r="A48" s="142"/>
      <c r="B48" s="144"/>
      <c r="C48" s="144"/>
      <c r="D48" s="144">
        <f t="shared" si="1"/>
        <v>0</v>
      </c>
      <c r="E48" s="145"/>
      <c r="F48" s="145"/>
      <c r="G48" s="145"/>
      <c r="H48" s="145"/>
      <c r="I48" s="141"/>
    </row>
    <row r="49" spans="1:14" ht="18" customHeight="1" x14ac:dyDescent="0.35">
      <c r="A49" s="142"/>
      <c r="B49" s="144"/>
      <c r="C49" s="144"/>
      <c r="D49" s="144">
        <f t="shared" si="1"/>
        <v>0</v>
      </c>
      <c r="E49" s="145"/>
      <c r="F49" s="145"/>
      <c r="G49" s="145"/>
      <c r="H49" s="145"/>
      <c r="I49" s="141"/>
    </row>
    <row r="50" spans="1:14" ht="18" customHeight="1" x14ac:dyDescent="0.35">
      <c r="A50" s="142"/>
      <c r="B50" s="144"/>
      <c r="C50" s="144"/>
      <c r="D50" s="144">
        <f t="shared" si="1"/>
        <v>0</v>
      </c>
      <c r="E50" s="145"/>
      <c r="F50" s="145"/>
      <c r="G50" s="145"/>
      <c r="H50" s="145"/>
      <c r="I50" s="141"/>
    </row>
    <row r="51" spans="1:14" ht="18" customHeight="1" x14ac:dyDescent="0.35">
      <c r="A51" s="142"/>
      <c r="B51" s="144"/>
      <c r="C51" s="144"/>
      <c r="D51" s="144">
        <f t="shared" si="1"/>
        <v>0</v>
      </c>
      <c r="E51" s="145"/>
      <c r="F51" s="145"/>
      <c r="G51" s="145"/>
      <c r="H51" s="145"/>
      <c r="I51" s="141"/>
    </row>
    <row r="52" spans="1:14" ht="18" customHeight="1" x14ac:dyDescent="0.35">
      <c r="A52" s="142"/>
      <c r="B52" s="144"/>
      <c r="C52" s="144"/>
      <c r="D52" s="144">
        <f t="shared" si="1"/>
        <v>0</v>
      </c>
      <c r="E52" s="145"/>
      <c r="F52" s="145"/>
      <c r="G52" s="145"/>
      <c r="H52" s="145"/>
      <c r="I52" s="141"/>
    </row>
    <row r="53" spans="1:14" ht="18" customHeight="1" x14ac:dyDescent="0.35">
      <c r="A53" s="142"/>
      <c r="B53" s="144"/>
      <c r="C53" s="144"/>
      <c r="D53" s="144">
        <f t="shared" si="1"/>
        <v>0</v>
      </c>
      <c r="E53" s="145"/>
      <c r="F53" s="145"/>
      <c r="G53" s="145"/>
      <c r="H53" s="145"/>
      <c r="I53" s="141"/>
    </row>
    <row r="54" spans="1:14" ht="18" customHeight="1" x14ac:dyDescent="0.35">
      <c r="A54" s="142"/>
      <c r="B54" s="144"/>
      <c r="C54" s="144"/>
      <c r="D54" s="144">
        <f t="shared" si="1"/>
        <v>0</v>
      </c>
      <c r="E54" s="145"/>
      <c r="F54" s="145"/>
      <c r="G54" s="145"/>
      <c r="H54" s="145"/>
      <c r="I54" s="141"/>
    </row>
    <row r="55" spans="1:14" ht="18" customHeight="1" x14ac:dyDescent="0.35">
      <c r="A55" s="142"/>
      <c r="B55" s="144"/>
      <c r="C55" s="144"/>
      <c r="D55" s="144">
        <f t="shared" si="1"/>
        <v>0</v>
      </c>
      <c r="E55" s="145"/>
      <c r="F55" s="145"/>
      <c r="G55" s="145"/>
      <c r="H55" s="145"/>
      <c r="I55" s="141"/>
    </row>
    <row r="56" spans="1:14" ht="18" customHeight="1" x14ac:dyDescent="0.35">
      <c r="A56" s="142"/>
      <c r="B56" s="144"/>
      <c r="C56" s="144"/>
      <c r="D56" s="144">
        <f t="shared" si="1"/>
        <v>0</v>
      </c>
      <c r="E56" s="145"/>
      <c r="F56" s="145"/>
      <c r="G56" s="145"/>
      <c r="H56" s="145"/>
      <c r="I56" s="141"/>
    </row>
    <row r="57" spans="1:14" ht="18" customHeight="1" x14ac:dyDescent="0.35">
      <c r="A57" s="142"/>
      <c r="B57" s="144"/>
      <c r="C57" s="144"/>
      <c r="D57" s="144">
        <f t="shared" si="1"/>
        <v>0</v>
      </c>
      <c r="E57" s="145"/>
      <c r="F57" s="145"/>
      <c r="G57" s="145"/>
      <c r="H57" s="145"/>
      <c r="I57" s="141"/>
    </row>
    <row r="58" spans="1:14" ht="18" customHeight="1" x14ac:dyDescent="0.35">
      <c r="A58" s="142"/>
      <c r="B58" s="144"/>
      <c r="C58" s="144"/>
      <c r="D58" s="144">
        <f t="shared" si="1"/>
        <v>0</v>
      </c>
      <c r="E58" s="145"/>
      <c r="F58" s="145"/>
      <c r="G58" s="145"/>
      <c r="H58" s="145"/>
      <c r="I58" s="141"/>
      <c r="N58" s="4" t="s">
        <v>275</v>
      </c>
    </row>
    <row r="59" spans="1:14" ht="18" customHeight="1" x14ac:dyDescent="0.35">
      <c r="A59" s="142"/>
      <c r="B59" s="144"/>
      <c r="C59" s="144"/>
      <c r="D59" s="144">
        <f t="shared" si="1"/>
        <v>0</v>
      </c>
      <c r="E59" s="145"/>
      <c r="F59" s="145"/>
      <c r="G59" s="145"/>
      <c r="H59" s="145"/>
      <c r="I59" s="141"/>
    </row>
    <row r="60" spans="1:14" ht="18" customHeight="1" x14ac:dyDescent="0.35">
      <c r="A60" s="142"/>
      <c r="B60" s="144"/>
      <c r="C60" s="144"/>
      <c r="D60" s="144">
        <f t="shared" si="1"/>
        <v>0</v>
      </c>
      <c r="E60" s="145"/>
      <c r="F60" s="145"/>
      <c r="G60" s="145"/>
      <c r="H60" s="145"/>
      <c r="I60" s="141"/>
    </row>
    <row r="61" spans="1:14" ht="18" customHeight="1" x14ac:dyDescent="0.35">
      <c r="A61" s="142"/>
      <c r="B61" s="144"/>
      <c r="C61" s="144"/>
      <c r="D61" s="144">
        <f t="shared" si="1"/>
        <v>0</v>
      </c>
      <c r="E61" s="145"/>
      <c r="F61" s="145"/>
      <c r="G61" s="145"/>
      <c r="H61" s="145"/>
      <c r="I61" s="141"/>
    </row>
    <row r="62" spans="1:14" ht="18" customHeight="1" x14ac:dyDescent="0.35">
      <c r="A62" s="142"/>
      <c r="B62" s="144"/>
      <c r="C62" s="144"/>
      <c r="D62" s="144">
        <f t="shared" si="1"/>
        <v>0</v>
      </c>
      <c r="E62" s="145"/>
      <c r="F62" s="145"/>
      <c r="G62" s="145"/>
      <c r="H62" s="145"/>
      <c r="I62" s="141"/>
    </row>
    <row r="63" spans="1:14" ht="18" customHeight="1" x14ac:dyDescent="0.35">
      <c r="A63" s="142"/>
      <c r="B63" s="144"/>
      <c r="C63" s="144"/>
      <c r="D63" s="144">
        <f t="shared" si="1"/>
        <v>0</v>
      </c>
      <c r="E63" s="145"/>
      <c r="F63" s="145"/>
      <c r="G63" s="145"/>
      <c r="H63" s="145"/>
      <c r="I63" s="141"/>
    </row>
    <row r="64" spans="1:14" ht="18" customHeight="1" x14ac:dyDescent="0.35">
      <c r="A64" s="142"/>
      <c r="B64" s="144"/>
      <c r="C64" s="144"/>
      <c r="D64" s="144">
        <f t="shared" si="1"/>
        <v>0</v>
      </c>
      <c r="E64" s="145"/>
      <c r="F64" s="145"/>
      <c r="G64" s="145"/>
      <c r="H64" s="145"/>
      <c r="I64" s="141"/>
    </row>
    <row r="65" spans="1:9" ht="18" customHeight="1" x14ac:dyDescent="0.35">
      <c r="A65" s="142"/>
      <c r="B65" s="144"/>
      <c r="C65" s="144"/>
      <c r="D65" s="144">
        <f t="shared" si="1"/>
        <v>0</v>
      </c>
      <c r="E65" s="145"/>
      <c r="F65" s="145"/>
      <c r="G65" s="145"/>
      <c r="H65" s="145"/>
      <c r="I65" s="141"/>
    </row>
    <row r="66" spans="1:9" ht="18" customHeight="1" x14ac:dyDescent="0.35">
      <c r="A66" s="142"/>
      <c r="B66" s="144"/>
      <c r="C66" s="144"/>
      <c r="D66" s="144">
        <f t="shared" si="1"/>
        <v>0</v>
      </c>
      <c r="E66" s="145"/>
      <c r="F66" s="145"/>
      <c r="G66" s="145"/>
      <c r="H66" s="145"/>
      <c r="I66" s="141"/>
    </row>
    <row r="67" spans="1:9" ht="18" customHeight="1" x14ac:dyDescent="0.35">
      <c r="A67" s="142"/>
      <c r="B67" s="144"/>
      <c r="C67" s="144"/>
      <c r="D67" s="144">
        <f t="shared" ref="D67:D98" si="2">SUM(D66+B67-C67)</f>
        <v>0</v>
      </c>
      <c r="E67" s="145"/>
      <c r="F67" s="145"/>
      <c r="G67" s="145"/>
      <c r="H67" s="145"/>
      <c r="I67" s="141"/>
    </row>
    <row r="68" spans="1:9" ht="18" customHeight="1" x14ac:dyDescent="0.35">
      <c r="A68" s="142"/>
      <c r="B68" s="144"/>
      <c r="C68" s="144"/>
      <c r="D68" s="144">
        <f t="shared" si="2"/>
        <v>0</v>
      </c>
      <c r="E68" s="145"/>
      <c r="F68" s="145"/>
      <c r="G68" s="145"/>
      <c r="H68" s="145"/>
      <c r="I68" s="141"/>
    </row>
    <row r="69" spans="1:9" ht="18" customHeight="1" x14ac:dyDescent="0.35">
      <c r="A69" s="142"/>
      <c r="B69" s="144"/>
      <c r="C69" s="144"/>
      <c r="D69" s="144">
        <f t="shared" si="2"/>
        <v>0</v>
      </c>
      <c r="E69" s="145"/>
      <c r="F69" s="145"/>
      <c r="G69" s="145"/>
      <c r="H69" s="145"/>
      <c r="I69" s="141"/>
    </row>
    <row r="70" spans="1:9" ht="18" customHeight="1" x14ac:dyDescent="0.35">
      <c r="A70" s="142"/>
      <c r="B70" s="144"/>
      <c r="C70" s="144"/>
      <c r="D70" s="144">
        <f t="shared" si="2"/>
        <v>0</v>
      </c>
      <c r="E70" s="145"/>
      <c r="F70" s="145"/>
      <c r="G70" s="145"/>
      <c r="H70" s="145"/>
      <c r="I70" s="141"/>
    </row>
    <row r="71" spans="1:9" ht="18" customHeight="1" x14ac:dyDescent="0.35">
      <c r="A71" s="142"/>
      <c r="B71" s="144"/>
      <c r="C71" s="144"/>
      <c r="D71" s="144">
        <f t="shared" si="2"/>
        <v>0</v>
      </c>
      <c r="E71" s="145"/>
      <c r="F71" s="145"/>
      <c r="G71" s="145"/>
      <c r="H71" s="145"/>
      <c r="I71" s="141"/>
    </row>
    <row r="72" spans="1:9" ht="18" customHeight="1" x14ac:dyDescent="0.35">
      <c r="A72" s="142"/>
      <c r="B72" s="144"/>
      <c r="C72" s="144"/>
      <c r="D72" s="144">
        <f t="shared" si="2"/>
        <v>0</v>
      </c>
      <c r="E72" s="145"/>
      <c r="F72" s="145"/>
      <c r="G72" s="145"/>
      <c r="H72" s="145"/>
      <c r="I72" s="141"/>
    </row>
    <row r="73" spans="1:9" ht="18" customHeight="1" x14ac:dyDescent="0.35">
      <c r="A73" s="142"/>
      <c r="B73" s="144"/>
      <c r="C73" s="144"/>
      <c r="D73" s="144">
        <f t="shared" si="2"/>
        <v>0</v>
      </c>
      <c r="E73" s="145"/>
      <c r="F73" s="145"/>
      <c r="G73" s="145"/>
      <c r="H73" s="145"/>
      <c r="I73" s="141"/>
    </row>
    <row r="74" spans="1:9" ht="18" customHeight="1" x14ac:dyDescent="0.35">
      <c r="A74" s="142"/>
      <c r="B74" s="144"/>
      <c r="C74" s="144"/>
      <c r="D74" s="144">
        <f t="shared" si="2"/>
        <v>0</v>
      </c>
      <c r="E74" s="145"/>
      <c r="F74" s="145"/>
      <c r="G74" s="145"/>
      <c r="H74" s="145"/>
      <c r="I74" s="141"/>
    </row>
    <row r="75" spans="1:9" ht="18" customHeight="1" x14ac:dyDescent="0.35">
      <c r="A75" s="142"/>
      <c r="B75" s="144"/>
      <c r="C75" s="144"/>
      <c r="D75" s="144">
        <f t="shared" si="2"/>
        <v>0</v>
      </c>
      <c r="E75" s="145"/>
      <c r="F75" s="145"/>
      <c r="G75" s="145"/>
      <c r="H75" s="145"/>
      <c r="I75" s="141"/>
    </row>
    <row r="76" spans="1:9" ht="18" customHeight="1" x14ac:dyDescent="0.35">
      <c r="A76" s="142"/>
      <c r="B76" s="144"/>
      <c r="C76" s="144"/>
      <c r="D76" s="144">
        <f t="shared" si="2"/>
        <v>0</v>
      </c>
      <c r="E76" s="145"/>
      <c r="F76" s="145"/>
      <c r="G76" s="145"/>
      <c r="H76" s="145"/>
      <c r="I76" s="141"/>
    </row>
    <row r="77" spans="1:9" ht="18" customHeight="1" x14ac:dyDescent="0.35">
      <c r="A77" s="142"/>
      <c r="B77" s="144"/>
      <c r="C77" s="144"/>
      <c r="D77" s="144">
        <f t="shared" si="2"/>
        <v>0</v>
      </c>
      <c r="E77" s="145"/>
      <c r="F77" s="145"/>
      <c r="G77" s="145"/>
      <c r="H77" s="145"/>
      <c r="I77" s="141"/>
    </row>
    <row r="78" spans="1:9" ht="18" customHeight="1" x14ac:dyDescent="0.35">
      <c r="A78" s="142"/>
      <c r="B78" s="144"/>
      <c r="C78" s="144"/>
      <c r="D78" s="144">
        <f t="shared" si="2"/>
        <v>0</v>
      </c>
      <c r="E78" s="145"/>
      <c r="F78" s="145"/>
      <c r="G78" s="145"/>
      <c r="H78" s="145"/>
      <c r="I78" s="141"/>
    </row>
    <row r="79" spans="1:9" ht="18" customHeight="1" x14ac:dyDescent="0.35">
      <c r="A79" s="142"/>
      <c r="B79" s="144"/>
      <c r="C79" s="144"/>
      <c r="D79" s="144">
        <f t="shared" si="2"/>
        <v>0</v>
      </c>
      <c r="E79" s="145"/>
      <c r="F79" s="145"/>
      <c r="G79" s="145"/>
      <c r="H79" s="145"/>
      <c r="I79" s="141"/>
    </row>
    <row r="80" spans="1:9" ht="18" customHeight="1" x14ac:dyDescent="0.35">
      <c r="A80" s="142"/>
      <c r="B80" s="144"/>
      <c r="C80" s="144"/>
      <c r="D80" s="144">
        <f t="shared" si="2"/>
        <v>0</v>
      </c>
      <c r="E80" s="145"/>
      <c r="F80" s="145"/>
      <c r="G80" s="145"/>
      <c r="H80" s="145"/>
      <c r="I80" s="141"/>
    </row>
    <row r="81" spans="1:9" ht="18" customHeight="1" x14ac:dyDescent="0.35">
      <c r="A81" s="142"/>
      <c r="B81" s="144"/>
      <c r="C81" s="144"/>
      <c r="D81" s="144">
        <f t="shared" si="2"/>
        <v>0</v>
      </c>
      <c r="E81" s="145"/>
      <c r="F81" s="145"/>
      <c r="G81" s="145"/>
      <c r="H81" s="145"/>
      <c r="I81" s="141"/>
    </row>
    <row r="82" spans="1:9" ht="18" customHeight="1" x14ac:dyDescent="0.35">
      <c r="A82" s="142"/>
      <c r="B82" s="144"/>
      <c r="C82" s="144"/>
      <c r="D82" s="144">
        <f t="shared" si="2"/>
        <v>0</v>
      </c>
      <c r="E82" s="145"/>
      <c r="F82" s="145"/>
      <c r="G82" s="145"/>
      <c r="H82" s="145"/>
      <c r="I82" s="141"/>
    </row>
    <row r="83" spans="1:9" ht="18" customHeight="1" x14ac:dyDescent="0.35">
      <c r="A83" s="142"/>
      <c r="B83" s="144"/>
      <c r="C83" s="144"/>
      <c r="D83" s="144">
        <f t="shared" si="2"/>
        <v>0</v>
      </c>
      <c r="E83" s="145"/>
      <c r="F83" s="145"/>
      <c r="G83" s="145"/>
      <c r="H83" s="145"/>
      <c r="I83" s="141"/>
    </row>
    <row r="84" spans="1:9" ht="18" customHeight="1" x14ac:dyDescent="0.35">
      <c r="A84" s="142"/>
      <c r="B84" s="144"/>
      <c r="C84" s="144"/>
      <c r="D84" s="144">
        <f t="shared" si="2"/>
        <v>0</v>
      </c>
      <c r="E84" s="145"/>
      <c r="F84" s="145"/>
      <c r="G84" s="145"/>
      <c r="H84" s="145"/>
      <c r="I84" s="141"/>
    </row>
    <row r="85" spans="1:9" ht="18" customHeight="1" x14ac:dyDescent="0.35">
      <c r="A85" s="142"/>
      <c r="B85" s="144"/>
      <c r="C85" s="144"/>
      <c r="D85" s="144">
        <f t="shared" si="2"/>
        <v>0</v>
      </c>
      <c r="E85" s="145"/>
      <c r="F85" s="145"/>
      <c r="G85" s="145"/>
      <c r="H85" s="145"/>
      <c r="I85" s="141"/>
    </row>
    <row r="86" spans="1:9" ht="18" customHeight="1" x14ac:dyDescent="0.35">
      <c r="A86" s="142"/>
      <c r="B86" s="144"/>
      <c r="C86" s="144"/>
      <c r="D86" s="144">
        <f t="shared" si="2"/>
        <v>0</v>
      </c>
      <c r="E86" s="145"/>
      <c r="F86" s="145"/>
      <c r="G86" s="145"/>
      <c r="H86" s="145"/>
      <c r="I86" s="141"/>
    </row>
    <row r="87" spans="1:9" ht="18" customHeight="1" x14ac:dyDescent="0.35">
      <c r="A87" s="142"/>
      <c r="B87" s="144"/>
      <c r="C87" s="144"/>
      <c r="D87" s="144">
        <f t="shared" si="2"/>
        <v>0</v>
      </c>
      <c r="E87" s="145"/>
      <c r="F87" s="145"/>
      <c r="G87" s="145"/>
      <c r="H87" s="145"/>
      <c r="I87" s="141"/>
    </row>
    <row r="88" spans="1:9" ht="18" customHeight="1" x14ac:dyDescent="0.35">
      <c r="A88" s="142"/>
      <c r="B88" s="144"/>
      <c r="C88" s="144"/>
      <c r="D88" s="144">
        <f t="shared" si="2"/>
        <v>0</v>
      </c>
      <c r="E88" s="145"/>
      <c r="F88" s="145"/>
      <c r="G88" s="145"/>
      <c r="H88" s="145"/>
      <c r="I88" s="141"/>
    </row>
    <row r="89" spans="1:9" ht="18" customHeight="1" x14ac:dyDescent="0.35">
      <c r="A89" s="142"/>
      <c r="B89" s="144"/>
      <c r="C89" s="144"/>
      <c r="D89" s="144">
        <f t="shared" si="2"/>
        <v>0</v>
      </c>
      <c r="E89" s="145"/>
      <c r="F89" s="145"/>
      <c r="G89" s="145"/>
      <c r="H89" s="145"/>
      <c r="I89" s="141"/>
    </row>
    <row r="90" spans="1:9" ht="18" customHeight="1" x14ac:dyDescent="0.35">
      <c r="A90" s="142"/>
      <c r="B90" s="144"/>
      <c r="C90" s="144"/>
      <c r="D90" s="144">
        <f t="shared" si="2"/>
        <v>0</v>
      </c>
      <c r="E90" s="145"/>
      <c r="F90" s="145"/>
      <c r="G90" s="145"/>
      <c r="H90" s="145"/>
      <c r="I90" s="141"/>
    </row>
    <row r="91" spans="1:9" ht="18" customHeight="1" x14ac:dyDescent="0.35">
      <c r="A91" s="142"/>
      <c r="B91" s="144"/>
      <c r="C91" s="144"/>
      <c r="D91" s="144">
        <f t="shared" si="2"/>
        <v>0</v>
      </c>
      <c r="E91" s="145"/>
      <c r="F91" s="145"/>
      <c r="G91" s="145"/>
      <c r="H91" s="145"/>
      <c r="I91" s="141"/>
    </row>
    <row r="92" spans="1:9" ht="18" customHeight="1" x14ac:dyDescent="0.35">
      <c r="A92" s="142"/>
      <c r="B92" s="144"/>
      <c r="C92" s="144"/>
      <c r="D92" s="144">
        <f t="shared" si="2"/>
        <v>0</v>
      </c>
      <c r="E92" s="145"/>
      <c r="F92" s="145"/>
      <c r="G92" s="145"/>
      <c r="H92" s="145"/>
      <c r="I92" s="141"/>
    </row>
    <row r="93" spans="1:9" ht="18" customHeight="1" x14ac:dyDescent="0.35">
      <c r="A93" s="142"/>
      <c r="B93" s="144"/>
      <c r="C93" s="144"/>
      <c r="D93" s="144">
        <f t="shared" si="2"/>
        <v>0</v>
      </c>
      <c r="E93" s="145"/>
      <c r="F93" s="145"/>
      <c r="G93" s="145"/>
      <c r="H93" s="145"/>
      <c r="I93" s="141"/>
    </row>
    <row r="94" spans="1:9" ht="18" customHeight="1" x14ac:dyDescent="0.35">
      <c r="A94" s="142"/>
      <c r="B94" s="144"/>
      <c r="C94" s="144"/>
      <c r="D94" s="144">
        <f t="shared" si="2"/>
        <v>0</v>
      </c>
      <c r="E94" s="145"/>
      <c r="F94" s="145"/>
      <c r="G94" s="145"/>
      <c r="H94" s="145"/>
      <c r="I94" s="141"/>
    </row>
    <row r="95" spans="1:9" ht="18" customHeight="1" x14ac:dyDescent="0.35">
      <c r="A95" s="142"/>
      <c r="B95" s="144"/>
      <c r="C95" s="144"/>
      <c r="D95" s="144">
        <f t="shared" si="2"/>
        <v>0</v>
      </c>
      <c r="E95" s="145"/>
      <c r="F95" s="145"/>
      <c r="G95" s="145"/>
      <c r="H95" s="145"/>
      <c r="I95" s="141"/>
    </row>
    <row r="96" spans="1:9" ht="18" customHeight="1" x14ac:dyDescent="0.35">
      <c r="A96" s="142"/>
      <c r="B96" s="144"/>
      <c r="C96" s="144"/>
      <c r="D96" s="144">
        <f t="shared" si="2"/>
        <v>0</v>
      </c>
      <c r="E96" s="145"/>
      <c r="F96" s="145"/>
      <c r="G96" s="145"/>
      <c r="H96" s="145"/>
      <c r="I96" s="141"/>
    </row>
    <row r="97" spans="1:9" ht="18" customHeight="1" x14ac:dyDescent="0.35">
      <c r="A97" s="142"/>
      <c r="B97" s="144"/>
      <c r="C97" s="144"/>
      <c r="D97" s="144">
        <f t="shared" si="2"/>
        <v>0</v>
      </c>
      <c r="E97" s="145"/>
      <c r="F97" s="145"/>
      <c r="G97" s="145"/>
      <c r="H97" s="145"/>
      <c r="I97" s="141"/>
    </row>
    <row r="98" spans="1:9" ht="18" customHeight="1" x14ac:dyDescent="0.35">
      <c r="A98" s="142"/>
      <c r="B98" s="144"/>
      <c r="C98" s="144"/>
      <c r="D98" s="144">
        <f t="shared" si="2"/>
        <v>0</v>
      </c>
      <c r="E98" s="145"/>
      <c r="F98" s="145"/>
      <c r="G98" s="145"/>
      <c r="H98" s="145"/>
      <c r="I98" s="141"/>
    </row>
    <row r="99" spans="1:9" ht="18" customHeight="1" x14ac:dyDescent="0.35">
      <c r="A99" s="142"/>
      <c r="B99" s="144"/>
      <c r="C99" s="144"/>
      <c r="D99" s="144">
        <f t="shared" ref="D99" si="3">SUM(D98+B99-C99)</f>
        <v>0</v>
      </c>
      <c r="E99" s="145"/>
      <c r="F99" s="145"/>
      <c r="G99" s="145"/>
      <c r="H99" s="145"/>
      <c r="I99" s="141"/>
    </row>
  </sheetData>
  <pageMargins left="0.75" right="0.75" top="1" bottom="1" header="0.5" footer="0.5"/>
  <pageSetup orientation="landscape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Budget Summary</vt:lpstr>
      <vt:lpstr>Unrestricted (30-00)</vt:lpstr>
      <vt:lpstr>Restricted (40)</vt:lpstr>
      <vt:lpstr>Purchase Orders</vt:lpstr>
      <vt:lpstr>Unrestricted (31-01)</vt:lpstr>
      <vt:lpstr>Notes</vt:lpstr>
      <vt:lpstr>Unrestricted (31-02)</vt:lpstr>
      <vt:lpstr>Income Restricted (10-00)</vt:lpstr>
      <vt:lpstr>Credit</vt:lpstr>
      <vt:lpstr>Date</vt:lpstr>
      <vt:lpstr>Debit</vt:lpstr>
      <vt:lpstr>Total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Sidharth Agrawal</dc:creator>
  <cp:keywords/>
  <dc:description/>
  <cp:lastModifiedBy>Matthew Billups</cp:lastModifiedBy>
  <cp:revision/>
  <dcterms:created xsi:type="dcterms:W3CDTF">2015-09-10T18:12:31Z</dcterms:created>
  <dcterms:modified xsi:type="dcterms:W3CDTF">2022-03-24T23:52:23Z</dcterms:modified>
  <cp:category/>
  <cp:contentStatus/>
</cp:coreProperties>
</file>