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yxz331_psu_edu/Documents/GPSA 71st Assembly/Past Assemblies/69th Assembly/Budget/2017-2018/"/>
    </mc:Choice>
  </mc:AlternateContent>
  <xr:revisionPtr revIDLastSave="151" documentId="10_ncr:8100000_{0989F7A8-4763-4B3D-A1F5-65DA0C50BEBE}" xr6:coauthVersionLast="47" xr6:coauthVersionMax="47" xr10:uidLastSave="{FF430BD1-3924-49B0-8A4D-45715EC88241}"/>
  <bookViews>
    <workbookView xWindow="28680" yWindow="-120" windowWidth="19440" windowHeight="15150" xr2:uid="{00000000-000D-0000-FFFF-FFFF00000000}"/>
  </bookViews>
  <sheets>
    <sheet name="Budget Summary" sheetId="11" r:id="rId1"/>
    <sheet name="Restricted (40)" sheetId="2" r:id="rId2"/>
    <sheet name="Unrestricted (30-00)" sheetId="4" r:id="rId3"/>
    <sheet name="Unrestricted (31-01)" sheetId="8" r:id="rId4"/>
    <sheet name="Unrestricted (31-02)" sheetId="9" r:id="rId5"/>
    <sheet name="Income Restricted (10-00)" sheetId="3" r:id="rId6"/>
  </sheets>
  <definedNames>
    <definedName name="Credit">'Restricted (40)'!$B:$B</definedName>
    <definedName name="Date">'Restricted (40)'!$A:$A</definedName>
    <definedName name="Debit">'Restricted (40)'!$C:$C</definedName>
    <definedName name="Total">'Restricted (40)'!$D:$D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1" i="11" l="1"/>
  <c r="B52" i="11"/>
  <c r="B53" i="11"/>
  <c r="B54" i="11"/>
  <c r="B55" i="11"/>
  <c r="B56" i="11"/>
  <c r="B58" i="11"/>
  <c r="B39" i="11"/>
  <c r="B105" i="11"/>
  <c r="B70" i="11"/>
  <c r="B91" i="11"/>
  <c r="B101" i="11"/>
  <c r="B61" i="11"/>
  <c r="B36" i="1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B35" i="11"/>
  <c r="B25" i="11"/>
  <c r="C125" i="11"/>
  <c r="C140" i="11"/>
  <c r="B44" i="11"/>
  <c r="C146" i="11"/>
  <c r="C149" i="11"/>
  <c r="B106" i="11"/>
  <c r="C148" i="11"/>
  <c r="B98" i="11"/>
  <c r="B99" i="11"/>
  <c r="B97" i="11"/>
  <c r="B90" i="11"/>
  <c r="B89" i="11"/>
  <c r="B32" i="11"/>
  <c r="B33" i="11"/>
  <c r="B34" i="11"/>
  <c r="B37" i="11"/>
  <c r="B38" i="11"/>
  <c r="B41" i="11"/>
  <c r="B107" i="11"/>
  <c r="C143" i="11"/>
  <c r="A3" i="11"/>
  <c r="B88" i="11"/>
  <c r="D178" i="11"/>
  <c r="D181" i="11"/>
  <c r="D142" i="11"/>
  <c r="B82" i="11"/>
  <c r="C145" i="11"/>
  <c r="D180" i="11"/>
  <c r="C147" i="11"/>
  <c r="B155" i="11"/>
  <c r="C116" i="11"/>
  <c r="C117" i="11"/>
  <c r="C118" i="11"/>
  <c r="C119" i="11"/>
  <c r="B65" i="11"/>
  <c r="C120" i="11"/>
  <c r="B63" i="11"/>
  <c r="C121" i="11"/>
  <c r="B79" i="11"/>
  <c r="C123" i="11"/>
  <c r="B95" i="11"/>
  <c r="C124" i="11"/>
  <c r="B96" i="11"/>
  <c r="C126" i="11"/>
  <c r="B69" i="11"/>
  <c r="C127" i="11"/>
  <c r="B68" i="11"/>
  <c r="C128" i="11"/>
  <c r="C129" i="11"/>
  <c r="B66" i="11"/>
  <c r="C130" i="11"/>
  <c r="B67" i="11"/>
  <c r="C131" i="11"/>
  <c r="C133" i="11"/>
  <c r="B100" i="11"/>
  <c r="C134" i="11"/>
  <c r="C135" i="11"/>
  <c r="C136" i="11"/>
  <c r="C137" i="11"/>
  <c r="B102" i="11"/>
  <c r="C138" i="11"/>
  <c r="B103" i="11"/>
  <c r="C139" i="11"/>
  <c r="B81" i="11"/>
  <c r="C141" i="11"/>
  <c r="B87" i="11"/>
  <c r="B92" i="11"/>
  <c r="C142" i="11"/>
  <c r="B104" i="11"/>
  <c r="C144" i="11"/>
  <c r="C155" i="11"/>
  <c r="C159" i="11"/>
  <c r="D159" i="11"/>
  <c r="D116" i="11"/>
  <c r="D160" i="11"/>
  <c r="D118" i="11"/>
  <c r="D123" i="11"/>
  <c r="D162" i="11"/>
  <c r="D124" i="11"/>
  <c r="D179" i="11"/>
  <c r="D125" i="11"/>
  <c r="D163" i="11"/>
  <c r="D126" i="11"/>
  <c r="D127" i="11"/>
  <c r="D164" i="11"/>
  <c r="C166" i="11"/>
  <c r="D166" i="11"/>
  <c r="C168" i="11"/>
  <c r="D168" i="11"/>
  <c r="D128" i="11"/>
  <c r="D169" i="11"/>
  <c r="D136" i="11"/>
  <c r="D137" i="11"/>
  <c r="D170" i="11"/>
  <c r="D139" i="11"/>
  <c r="D175" i="11"/>
  <c r="D140" i="11"/>
  <c r="D174" i="11"/>
  <c r="D143" i="11"/>
  <c r="D149" i="11"/>
  <c r="D155" i="11"/>
  <c r="E147" i="11"/>
  <c r="E132" i="11"/>
  <c r="E144" i="11"/>
  <c r="E148" i="11"/>
  <c r="E155" i="11"/>
  <c r="B182" i="11"/>
  <c r="C161" i="11"/>
  <c r="C165" i="11"/>
  <c r="C167" i="11"/>
  <c r="C171" i="11"/>
  <c r="C182" i="11"/>
  <c r="D172" i="11"/>
  <c r="D176" i="11"/>
  <c r="D182" i="11"/>
  <c r="B62" i="11"/>
  <c r="B76" i="11"/>
  <c r="B85" i="11"/>
  <c r="B110" i="11"/>
  <c r="B49" i="11"/>
  <c r="B112" i="11"/>
  <c r="B9" i="11"/>
  <c r="B10" i="11"/>
  <c r="B19" i="11"/>
  <c r="B20" i="11"/>
  <c r="B22" i="11"/>
  <c r="B24" i="11"/>
  <c r="B21" i="11"/>
  <c r="B23" i="11"/>
  <c r="B26" i="11"/>
  <c r="B8" i="11"/>
  <c r="B11" i="11"/>
  <c r="B13" i="11"/>
  <c r="M5" i="2"/>
  <c r="M6" i="2"/>
  <c r="M7" i="2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</calcChain>
</file>

<file path=xl/sharedStrings.xml><?xml version="1.0" encoding="utf-8"?>
<sst xmlns="http://schemas.openxmlformats.org/spreadsheetml/2006/main" count="932" uniqueCount="410">
  <si>
    <t>GRADUATE &amp; PROFESSIONAL STUDENT ASSOCIATION</t>
  </si>
  <si>
    <t>BUDGET SUMMARY 2017 - 2018</t>
  </si>
  <si>
    <t>SUMMARY</t>
  </si>
  <si>
    <t>Description</t>
  </si>
  <si>
    <t>Amount</t>
  </si>
  <si>
    <t>Remarks</t>
  </si>
  <si>
    <t>c</t>
  </si>
  <si>
    <t>RECEIPTS</t>
  </si>
  <si>
    <t>EXPENSES</t>
  </si>
  <si>
    <t>ACTIVE SPENDING BILLS</t>
  </si>
  <si>
    <t>Excludes all completed spending bills</t>
  </si>
  <si>
    <t>OPEN PURCHASE ORDERS</t>
  </si>
  <si>
    <t>Excludes 2 purchase order from previous year and all paid purchase orders</t>
  </si>
  <si>
    <t>TOTAL FUNDS AVAILABLE</t>
  </si>
  <si>
    <t>Total SABF Allocation</t>
  </si>
  <si>
    <t>Carry Forward from 2015-2016 FY</t>
  </si>
  <si>
    <t>Graduate Writing Boot Camp Fall 1 Registration</t>
  </si>
  <si>
    <t>Graduate Writing Boot Camp Fall 2 Registration</t>
  </si>
  <si>
    <t>Winter Gala Ticket Sales</t>
  </si>
  <si>
    <t xml:space="preserve">Graduate Writing Boot Camp Spring </t>
  </si>
  <si>
    <t>Void Check</t>
  </si>
  <si>
    <t>Grad Cup Registration</t>
  </si>
  <si>
    <t>TOTAL RECEIPTS</t>
  </si>
  <si>
    <t>Executive Expenses</t>
  </si>
  <si>
    <t>GPSA Orientation</t>
  </si>
  <si>
    <t>Orientation for all the members of GPSA</t>
  </si>
  <si>
    <t>Newswire Subscription</t>
  </si>
  <si>
    <t>Annual Fees</t>
  </si>
  <si>
    <t>Storage Unit</t>
  </si>
  <si>
    <t>Office Supplies</t>
  </si>
  <si>
    <t>Communications Intern Wages</t>
  </si>
  <si>
    <t>Event from Last Year</t>
  </si>
  <si>
    <t>Legislative Call Day</t>
  </si>
  <si>
    <t>Other</t>
  </si>
  <si>
    <t>Total</t>
  </si>
  <si>
    <t>Community Service</t>
  </si>
  <si>
    <t>United Way Book Labeling</t>
  </si>
  <si>
    <t>Professional Development</t>
  </si>
  <si>
    <t>Fall Professional Headshots</t>
  </si>
  <si>
    <t>Fall Graduate Writing Boot Camp</t>
  </si>
  <si>
    <t>Spring Graduate Writing Boot Camp</t>
  </si>
  <si>
    <t>LinkedIn Workshop</t>
  </si>
  <si>
    <t>Spring Professional Headshots</t>
  </si>
  <si>
    <t>Programming</t>
  </si>
  <si>
    <t>Welcome Back Picnic</t>
  </si>
  <si>
    <t>Orientation Materials-Sbooks</t>
  </si>
  <si>
    <t>Football Tailgate</t>
  </si>
  <si>
    <t>Cooking Program</t>
  </si>
  <si>
    <t>GPSA Theatre Day</t>
  </si>
  <si>
    <t>Fall GPSA Social</t>
  </si>
  <si>
    <t>PhD Movie Screening</t>
  </si>
  <si>
    <t>Winter Gala</t>
  </si>
  <si>
    <t>Financial Literacy Workshop</t>
  </si>
  <si>
    <t>Graduate Open Skate</t>
  </si>
  <si>
    <t>Orientation Materials for 2018</t>
  </si>
  <si>
    <t>Advocacy and Diversity</t>
  </si>
  <si>
    <t>Meet the Delegates Town Hall</t>
  </si>
  <si>
    <t>Graduate Student Leadership Round Table</t>
  </si>
  <si>
    <t>Sustainable Urban Planning Panel</t>
  </si>
  <si>
    <t>Red Folder Initiative</t>
  </si>
  <si>
    <t>Grad Cup</t>
  </si>
  <si>
    <t>Chrome Social</t>
  </si>
  <si>
    <t>T-shirts</t>
  </si>
  <si>
    <t>Webster's Bookstore Café</t>
  </si>
  <si>
    <t>Hogfather's BBQ</t>
  </si>
  <si>
    <t>Equipment</t>
  </si>
  <si>
    <t>Co-Sponsorships</t>
  </si>
  <si>
    <t>Co-sponsoship for Science Policy Society Panel</t>
  </si>
  <si>
    <t>PSU vs MSU Blood Donor Challenge</t>
  </si>
  <si>
    <t>Climate Justice Panel Co-sponsorship</t>
  </si>
  <si>
    <t>GWIS Voices Co-sponsorship</t>
  </si>
  <si>
    <t>State of State Co-sponsorship</t>
  </si>
  <si>
    <t>TEDxPSU Co-sponsorship</t>
  </si>
  <si>
    <t>CERS Co-sponsorship</t>
  </si>
  <si>
    <t>Fossil Free Fast Co-sponsorship</t>
  </si>
  <si>
    <t>SPS We Are For Science Mixer</t>
  </si>
  <si>
    <t>Relay for Life Co-sponsorship</t>
  </si>
  <si>
    <t>March for Science Co-sponsorship</t>
  </si>
  <si>
    <t>Great Debate Co-sponsorship</t>
  </si>
  <si>
    <t>HHD Movie Night</t>
  </si>
  <si>
    <t>TOTAL EXPENSES</t>
  </si>
  <si>
    <t>SPENDING BILLS</t>
  </si>
  <si>
    <t>Allotted</t>
  </si>
  <si>
    <t>Total Paid</t>
  </si>
  <si>
    <t xml:space="preserve"> PO issued</t>
  </si>
  <si>
    <t>Outstanding</t>
  </si>
  <si>
    <t>Bill No</t>
  </si>
  <si>
    <t>Bill Pass Date</t>
  </si>
  <si>
    <t>Status</t>
  </si>
  <si>
    <t>67-02</t>
  </si>
  <si>
    <t>Complete</t>
  </si>
  <si>
    <t>67-03</t>
  </si>
  <si>
    <t>67-06</t>
  </si>
  <si>
    <t>Communications Intern</t>
  </si>
  <si>
    <t>67-08</t>
  </si>
  <si>
    <t>67-A</t>
  </si>
  <si>
    <t>Football Tailgate Funding</t>
  </si>
  <si>
    <t>67-09</t>
  </si>
  <si>
    <t>67-10</t>
  </si>
  <si>
    <t>Complete-events cancelled</t>
  </si>
  <si>
    <t>GPSA Meet the Delegates</t>
  </si>
  <si>
    <t>67-11</t>
  </si>
  <si>
    <t>Co-sponsorship of Science Policy Society Panel</t>
  </si>
  <si>
    <t>67-12</t>
  </si>
  <si>
    <t>67-13</t>
  </si>
  <si>
    <t>67-17</t>
  </si>
  <si>
    <t>Financial Literacy Seminars</t>
  </si>
  <si>
    <t>67-?</t>
  </si>
  <si>
    <t>67-??</t>
  </si>
  <si>
    <t>67-18</t>
  </si>
  <si>
    <t>67-19</t>
  </si>
  <si>
    <t>67-20</t>
  </si>
  <si>
    <t>67-21</t>
  </si>
  <si>
    <t>67-22</t>
  </si>
  <si>
    <t>67-23</t>
  </si>
  <si>
    <t>67-24</t>
  </si>
  <si>
    <t>67-25</t>
  </si>
  <si>
    <t>67-26</t>
  </si>
  <si>
    <t>67-27</t>
  </si>
  <si>
    <t>SPS and WE ARE Mixer Co-sponsorship</t>
  </si>
  <si>
    <t>67-28</t>
  </si>
  <si>
    <t>67-29</t>
  </si>
  <si>
    <t>67-30</t>
  </si>
  <si>
    <t>67-31</t>
  </si>
  <si>
    <t>HHD Movie Night Co-sponsorship</t>
  </si>
  <si>
    <t>67-32</t>
  </si>
  <si>
    <t>Relay for Life Funding</t>
  </si>
  <si>
    <t>67-33</t>
  </si>
  <si>
    <t>Professional Headshots</t>
  </si>
  <si>
    <t>67-34</t>
  </si>
  <si>
    <t> 67-35 </t>
  </si>
  <si>
    <t>67-36</t>
  </si>
  <si>
    <t>67-37</t>
  </si>
  <si>
    <t>March for Sciece Bus Funding</t>
  </si>
  <si>
    <t>TOTAL</t>
  </si>
  <si>
    <t>PURCHASE ORDERS</t>
  </si>
  <si>
    <t>Vendor</t>
  </si>
  <si>
    <t>Bill Number</t>
  </si>
  <si>
    <t>Michael Davis Photography</t>
  </si>
  <si>
    <t>Papa Johns Pizza</t>
  </si>
  <si>
    <t>Irving's Catering</t>
  </si>
  <si>
    <t>Sam Kean</t>
  </si>
  <si>
    <t>CottonImages.com</t>
  </si>
  <si>
    <t>PSU-Nittany Lion Inn</t>
  </si>
  <si>
    <t>Gizmo Centric LLC</t>
  </si>
  <si>
    <t>financial literacy</t>
  </si>
  <si>
    <t>Nittany Lion Inn</t>
  </si>
  <si>
    <t>Café 210 West</t>
  </si>
  <si>
    <t>Canyon Pizza</t>
  </si>
  <si>
    <t>Subway-E. College Ave</t>
  </si>
  <si>
    <t>Mamma Mia's Pizza</t>
  </si>
  <si>
    <t>PSU-Pegula Ice Aren</t>
  </si>
  <si>
    <t>Michael Davis</t>
  </si>
  <si>
    <t>Fullington Auto Bus Co</t>
  </si>
  <si>
    <t>Phantom Entertainment Service</t>
  </si>
  <si>
    <t>Best Event Rental</t>
  </si>
  <si>
    <t>Hog father's BBQ</t>
  </si>
  <si>
    <t>Date</t>
  </si>
  <si>
    <t>Credit</t>
  </si>
  <si>
    <t>Debit</t>
  </si>
  <si>
    <t>PO #</t>
  </si>
  <si>
    <t>Check #</t>
  </si>
  <si>
    <t>Recipient</t>
  </si>
  <si>
    <t>Event</t>
  </si>
  <si>
    <t>Show-Cause Category</t>
  </si>
  <si>
    <t>Spending Bill</t>
  </si>
  <si>
    <t>carry forward</t>
  </si>
  <si>
    <t>Multimedia Print Center</t>
  </si>
  <si>
    <t>Sbooks</t>
  </si>
  <si>
    <t>Orientation Materials</t>
  </si>
  <si>
    <t>Matthew Krott</t>
  </si>
  <si>
    <t>social media raffle</t>
  </si>
  <si>
    <t>Total Debits</t>
  </si>
  <si>
    <t>Erica Schwalm</t>
  </si>
  <si>
    <t>coffee</t>
  </si>
  <si>
    <t>Exec Board</t>
  </si>
  <si>
    <t>Total Credits</t>
  </si>
  <si>
    <t>storage unit</t>
  </si>
  <si>
    <t>Brian Conway</t>
  </si>
  <si>
    <t>park rental</t>
  </si>
  <si>
    <t>Welcom Back Picnic</t>
  </si>
  <si>
    <t>cardstock</t>
  </si>
  <si>
    <t>Nasr Cheaib</t>
  </si>
  <si>
    <t>newswire subscription</t>
  </si>
  <si>
    <t>orienation lunch</t>
  </si>
  <si>
    <t>supplies</t>
  </si>
  <si>
    <t>TRAN002385</t>
  </si>
  <si>
    <t>9200 HUB001190</t>
  </si>
  <si>
    <t>printer</t>
  </si>
  <si>
    <t>exec expenses</t>
  </si>
  <si>
    <t>power strips</t>
  </si>
  <si>
    <t>Graduate Writing Boot Camp</t>
  </si>
  <si>
    <t>Shenli Pei</t>
  </si>
  <si>
    <t>picnic food/supplies</t>
  </si>
  <si>
    <t>tailgate parking</t>
  </si>
  <si>
    <t>tailgate supplies/parking</t>
  </si>
  <si>
    <t>IBIS000981</t>
  </si>
  <si>
    <t>professional headshots</t>
  </si>
  <si>
    <t>tailgate caterings</t>
  </si>
  <si>
    <t>Mikael Hiestand</t>
  </si>
  <si>
    <t>meet the delegates supplies</t>
  </si>
  <si>
    <t>catering</t>
  </si>
  <si>
    <t>August Jenkins</t>
  </si>
  <si>
    <t>theatre social baked goods</t>
  </si>
  <si>
    <t>PSU-CPA</t>
  </si>
  <si>
    <t>theatre day subsidy-show 1</t>
  </si>
  <si>
    <t>PSU-Bursar Telephone</t>
  </si>
  <si>
    <t>telephone line</t>
  </si>
  <si>
    <t>IBIS00092</t>
  </si>
  <si>
    <t>speaker honoraria</t>
  </si>
  <si>
    <t>Science Policy Society Panel</t>
  </si>
  <si>
    <t>Co-sponsorship</t>
  </si>
  <si>
    <t>theatre day social food</t>
  </si>
  <si>
    <t>Amie Louise Harper</t>
  </si>
  <si>
    <t>speaker travel</t>
  </si>
  <si>
    <t>Diversity Workshop</t>
  </si>
  <si>
    <t>Programming-last year</t>
  </si>
  <si>
    <t>yealry allocation</t>
  </si>
  <si>
    <t>TRAN002428</t>
  </si>
  <si>
    <t>HUB001498</t>
  </si>
  <si>
    <t>facility rental</t>
  </si>
  <si>
    <t>drinks/parking</t>
  </si>
  <si>
    <t>CORR001844</t>
  </si>
  <si>
    <t>corr 30 to 40</t>
  </si>
  <si>
    <t>deposit correction-GWBCF1</t>
  </si>
  <si>
    <t>blood drive tshirst</t>
  </si>
  <si>
    <t>travel reimbursemet</t>
  </si>
  <si>
    <t>social catering</t>
  </si>
  <si>
    <t>Bursar</t>
  </si>
  <si>
    <t>office telephone</t>
  </si>
  <si>
    <t>Center for Performing Arts</t>
  </si>
  <si>
    <t>ticket subsidies</t>
  </si>
  <si>
    <t>marketing materials</t>
  </si>
  <si>
    <t>GWBCF1 food</t>
  </si>
  <si>
    <t>DJ reimbursement last year</t>
  </si>
  <si>
    <t>Starbucks</t>
  </si>
  <si>
    <t>voided check</t>
  </si>
  <si>
    <t>2016/2017 year</t>
  </si>
  <si>
    <t>IBIS001007</t>
  </si>
  <si>
    <t>winter gala DJ/photo booth</t>
  </si>
  <si>
    <t>food for legislative call day</t>
  </si>
  <si>
    <t>Legislative Call Day with CGE</t>
  </si>
  <si>
    <t>TRAN002470</t>
  </si>
  <si>
    <t>HUB001737</t>
  </si>
  <si>
    <t>printing Aug-Nov 2017</t>
  </si>
  <si>
    <t>GWBCF2 Food</t>
  </si>
  <si>
    <t>April 2017 Telephone</t>
  </si>
  <si>
    <t>Feb 2017 Telephone</t>
  </si>
  <si>
    <t>Mar 2017 Telephone</t>
  </si>
  <si>
    <t>Papa Johns Pizza #252 (South)</t>
  </si>
  <si>
    <t xml:space="preserve">pizza </t>
  </si>
  <si>
    <t>Financial Literacy Seminar</t>
  </si>
  <si>
    <t>TRAN002489</t>
  </si>
  <si>
    <t>HUB001789</t>
  </si>
  <si>
    <t>room setup/audiovisual</t>
  </si>
  <si>
    <t>PhD Movie</t>
  </si>
  <si>
    <t>Stephanie Winkler</t>
  </si>
  <si>
    <t>movie rights, popcorn rental</t>
  </si>
  <si>
    <t>Fossil Free Fast</t>
  </si>
  <si>
    <t>Ramada Conference and Golf</t>
  </si>
  <si>
    <t xml:space="preserve">hotel for State of State </t>
  </si>
  <si>
    <t>Virginia Marcon</t>
  </si>
  <si>
    <t>catering snack</t>
  </si>
  <si>
    <t>TRAN002497</t>
  </si>
  <si>
    <t>HUB001862</t>
  </si>
  <si>
    <t>room rental</t>
  </si>
  <si>
    <t>LinkedIn Seminar</t>
  </si>
  <si>
    <t>HUB001861</t>
  </si>
  <si>
    <t>HUB001867</t>
  </si>
  <si>
    <t>hotel reimubrsement</t>
  </si>
  <si>
    <t>mixer</t>
  </si>
  <si>
    <t>SPS We are For Science Mixer</t>
  </si>
  <si>
    <t>ticket subsidies-Dorrance</t>
  </si>
  <si>
    <t>Subway</t>
  </si>
  <si>
    <t>TedX lunch</t>
  </si>
  <si>
    <t>TedXPSU Co-cosponsorship</t>
  </si>
  <si>
    <t>Student Affairs</t>
  </si>
  <si>
    <t>Ann's Wages</t>
  </si>
  <si>
    <t xml:space="preserve">theatre day social </t>
  </si>
  <si>
    <t>Fernanda Buanafina</t>
  </si>
  <si>
    <t>Chrome rental/food</t>
  </si>
  <si>
    <t>theatre day social bakery</t>
  </si>
  <si>
    <t>winter gala</t>
  </si>
  <si>
    <t>theatre day tickets</t>
  </si>
  <si>
    <t>urban planning panel</t>
  </si>
  <si>
    <t>TRAN002512</t>
  </si>
  <si>
    <t>HUB001997</t>
  </si>
  <si>
    <t>cancellation fee</t>
  </si>
  <si>
    <t>CORR001936</t>
  </si>
  <si>
    <t>40 account</t>
  </si>
  <si>
    <t>GWBC F2 and Spring</t>
  </si>
  <si>
    <t>CORR001935</t>
  </si>
  <si>
    <t>Winter Gala Tickets Sales</t>
  </si>
  <si>
    <t>HDMI cable</t>
  </si>
  <si>
    <t>GWBC lunches</t>
  </si>
  <si>
    <t>GWBC Spring</t>
  </si>
  <si>
    <t>TRAN002525</t>
  </si>
  <si>
    <t>HUB</t>
  </si>
  <si>
    <t>theatre day social</t>
  </si>
  <si>
    <t>American Cancer Society</t>
  </si>
  <si>
    <t>inflatable rental</t>
  </si>
  <si>
    <t>TRAN002539</t>
  </si>
  <si>
    <t>UPUA</t>
  </si>
  <si>
    <t>Red Folder printing</t>
  </si>
  <si>
    <t>Advocacy</t>
  </si>
  <si>
    <t>Pro Active Sports Ic</t>
  </si>
  <si>
    <t>t-shirts</t>
  </si>
  <si>
    <t>Atherton Hotel</t>
  </si>
  <si>
    <t>Brianne Pragg</t>
  </si>
  <si>
    <t>parking</t>
  </si>
  <si>
    <t>rentals</t>
  </si>
  <si>
    <t>IBIS001051</t>
  </si>
  <si>
    <t>equipment</t>
  </si>
  <si>
    <t>Nick Dietrich</t>
  </si>
  <si>
    <t>4supplies</t>
  </si>
  <si>
    <t>Roman Jaramillo</t>
  </si>
  <si>
    <t>RJ 4/gift cards</t>
  </si>
  <si>
    <t>Mama Mia's Pizza</t>
  </si>
  <si>
    <t>MM Pizza</t>
  </si>
  <si>
    <t>PSU</t>
  </si>
  <si>
    <t>inv#108</t>
  </si>
  <si>
    <t>USA Promo Items, LLC</t>
  </si>
  <si>
    <t>inv#1950</t>
  </si>
  <si>
    <t>68-03</t>
  </si>
  <si>
    <t>TRAN002570</t>
  </si>
  <si>
    <t>HUB002561</t>
  </si>
  <si>
    <t>GJ9387 - office copier</t>
  </si>
  <si>
    <t>Webster's Bookstore Cafe</t>
  </si>
  <si>
    <t>Grad Cup breakfast</t>
  </si>
  <si>
    <t>Grad Cup lunch</t>
  </si>
  <si>
    <t>TRAN002573</t>
  </si>
  <si>
    <t>Org 0056 College Republicans</t>
  </si>
  <si>
    <t>Speaker fees</t>
  </si>
  <si>
    <t>Great Debate cosponsor</t>
  </si>
  <si>
    <t>Emily Erickson</t>
  </si>
  <si>
    <t>Sonny Arora</t>
  </si>
  <si>
    <t>Chipotle</t>
  </si>
  <si>
    <t>United Way book labeling event</t>
  </si>
  <si>
    <t>67-35</t>
  </si>
  <si>
    <t>CORR002037</t>
  </si>
  <si>
    <t>Grad Cup registration</t>
  </si>
  <si>
    <t>CORR002036</t>
  </si>
  <si>
    <t>Correction for hotel overcharge</t>
  </si>
  <si>
    <t>CORR002063</t>
  </si>
  <si>
    <t>TRAN002592</t>
  </si>
  <si>
    <t>office printing</t>
  </si>
  <si>
    <t>Grad Cup equipment</t>
  </si>
  <si>
    <t>LinkedIn Workshop food</t>
  </si>
  <si>
    <t>Food for welcome back</t>
  </si>
  <si>
    <t>Banquet</t>
  </si>
  <si>
    <t>CERS Co-Sponsorship</t>
  </si>
  <si>
    <t>Snacks for 2018 orientation</t>
  </si>
  <si>
    <t>Charles Wolstenholme</t>
  </si>
  <si>
    <t>Grad cup supplies</t>
  </si>
  <si>
    <t>PSU - Pegula Ice Arena</t>
  </si>
  <si>
    <t>Ice skating rink rental</t>
  </si>
  <si>
    <t>Fullington Bus Company</t>
  </si>
  <si>
    <t>Bus rental march for science</t>
  </si>
  <si>
    <t>Ye Zhao</t>
  </si>
  <si>
    <t>NAGPS membership fee</t>
  </si>
  <si>
    <t>Receipt#</t>
  </si>
  <si>
    <t>Check#</t>
  </si>
  <si>
    <t>PO#</t>
  </si>
  <si>
    <t>TRAN002377</t>
  </si>
  <si>
    <t>interest payment</t>
  </si>
  <si>
    <t>TRAN002386</t>
  </si>
  <si>
    <t>CJ6065</t>
  </si>
  <si>
    <t>deposit</t>
  </si>
  <si>
    <t>GWBC Fall 1</t>
  </si>
  <si>
    <t>inv#46012</t>
  </si>
  <si>
    <t>TRAN002400</t>
  </si>
  <si>
    <t>inv#39947</t>
  </si>
  <si>
    <t>inv#39403</t>
  </si>
  <si>
    <t>inv#3661</t>
  </si>
  <si>
    <t>CJ6426</t>
  </si>
  <si>
    <t>GWBC Fall 2</t>
  </si>
  <si>
    <t>TRAN002433</t>
  </si>
  <si>
    <t>GWBCF1 correction</t>
  </si>
  <si>
    <t>TRAN002458</t>
  </si>
  <si>
    <t>CJ6730</t>
  </si>
  <si>
    <t>TRAN002469</t>
  </si>
  <si>
    <t>TRAN002491</t>
  </si>
  <si>
    <t>GWBC Spring Registration</t>
  </si>
  <si>
    <t>TRAN002371</t>
  </si>
  <si>
    <t>GWBC Fall 2 and GWBC Spring Registration</t>
  </si>
  <si>
    <t>Signature Engraving</t>
  </si>
  <si>
    <t>awards</t>
  </si>
  <si>
    <t>TRAN002535</t>
  </si>
  <si>
    <t>Devin Malloy</t>
  </si>
  <si>
    <t>movie night food</t>
  </si>
  <si>
    <t>CJ7719</t>
  </si>
  <si>
    <t>TRAN002559</t>
  </si>
  <si>
    <t xml:space="preserve">   </t>
  </si>
  <si>
    <t>CJ7793</t>
  </si>
  <si>
    <t>conference refund</t>
  </si>
  <si>
    <t>GWIS</t>
  </si>
  <si>
    <t>CORR002010</t>
  </si>
  <si>
    <t>Correction from 31-01</t>
  </si>
  <si>
    <t>CJ7864</t>
  </si>
  <si>
    <t>GWIS Overpayment correction</t>
  </si>
  <si>
    <t>paperweights</t>
  </si>
  <si>
    <t>Executive expenses</t>
  </si>
  <si>
    <t>CJ7879</t>
  </si>
  <si>
    <t>PSU mail in (donation)</t>
  </si>
  <si>
    <t>TRAN002579</t>
  </si>
  <si>
    <t>updates to plaques</t>
  </si>
  <si>
    <t>PO/Check #</t>
  </si>
  <si>
    <t>Moved to 30-00</t>
  </si>
  <si>
    <t>PO/Check?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</si>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</sst>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 &quot;&quot;$&quot;* #,##0.00&quot; &quot;;&quot; &quot;&quot;$&quot;* \(#,##0.00\);&quot; &quot;&quot;$&quot;* &quot;-&quot;??&quot; &quot;"/>
    <numFmt numFmtId="166" formatCode="00000"/>
  </numFmts>
  <fonts count="21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"/>
      <name val="Calibri"/>
      <family val="2"/>
    </font>
    <font>
      <sz val="11"/>
      <color rgb="FF006100"/>
      <name val="Helvetica"/>
      <family val="2"/>
      <scheme val="minor"/>
    </font>
    <font>
      <sz val="12"/>
      <color indexed="8"/>
      <name val="Calibri"/>
      <family val="2"/>
    </font>
    <font>
      <b/>
      <sz val="12"/>
      <color rgb="FF006100"/>
      <name val="Calibri"/>
      <family val="2"/>
    </font>
    <font>
      <sz val="11"/>
      <color theme="0"/>
      <name val="Helvetica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Verdana"/>
      <family val="2"/>
    </font>
    <font>
      <sz val="11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52">
    <xf numFmtId="0" fontId="0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7" fillId="3" borderId="0" applyNumberFormat="0" applyBorder="0" applyAlignment="0" applyProtection="0"/>
    <xf numFmtId="0" fontId="10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62">
    <xf numFmtId="0" fontId="0" fillId="0" borderId="0" xfId="0">
      <alignment vertical="top" wrapText="1"/>
    </xf>
    <xf numFmtId="0" fontId="1" fillId="0" borderId="1" xfId="0" applyFont="1" applyBorder="1" applyAlignment="1"/>
    <xf numFmtId="165" fontId="1" fillId="0" borderId="1" xfId="0" applyNumberFormat="1" applyFont="1" applyBorder="1" applyAlignment="1"/>
    <xf numFmtId="0" fontId="1" fillId="0" borderId="2" xfId="0" applyFont="1" applyBorder="1" applyAlignment="1"/>
    <xf numFmtId="14" fontId="1" fillId="0" borderId="4" xfId="0" applyNumberFormat="1" applyFont="1" applyBorder="1" applyAlignment="1"/>
    <xf numFmtId="165" fontId="1" fillId="0" borderId="4" xfId="0" applyNumberFormat="1" applyFont="1" applyBorder="1" applyAlignment="1"/>
    <xf numFmtId="1" fontId="1" fillId="0" borderId="4" xfId="0" applyNumberFormat="1" applyFont="1" applyBorder="1" applyAlignment="1"/>
    <xf numFmtId="14" fontId="1" fillId="0" borderId="5" xfId="0" applyNumberFormat="1" applyFont="1" applyBorder="1" applyAlignment="1"/>
    <xf numFmtId="0" fontId="1" fillId="0" borderId="5" xfId="0" applyFont="1" applyBorder="1" applyAlignment="1"/>
    <xf numFmtId="165" fontId="1" fillId="0" borderId="5" xfId="0" applyNumberFormat="1" applyFont="1" applyBorder="1" applyAlignment="1"/>
    <xf numFmtId="165" fontId="1" fillId="2" borderId="5" xfId="0" applyNumberFormat="1" applyFont="1" applyFill="1" applyBorder="1" applyAlignment="1"/>
    <xf numFmtId="165" fontId="1" fillId="0" borderId="6" xfId="0" applyNumberFormat="1" applyFont="1" applyBorder="1" applyAlignment="1"/>
    <xf numFmtId="165" fontId="1" fillId="0" borderId="7" xfId="0" applyNumberFormat="1" applyFont="1" applyBorder="1" applyAlignment="1"/>
    <xf numFmtId="1" fontId="1" fillId="0" borderId="5" xfId="0" applyNumberFormat="1" applyFont="1" applyBorder="1" applyAlignment="1"/>
    <xf numFmtId="0" fontId="1" fillId="0" borderId="0" xfId="0" applyFont="1" applyAlignment="1"/>
    <xf numFmtId="1" fontId="1" fillId="0" borderId="8" xfId="0" applyNumberFormat="1" applyFont="1" applyBorder="1" applyAlignment="1"/>
    <xf numFmtId="1" fontId="1" fillId="0" borderId="2" xfId="0" applyNumberFormat="1" applyFont="1" applyBorder="1" applyAlignment="1"/>
    <xf numFmtId="0" fontId="2" fillId="0" borderId="3" xfId="0" applyFont="1" applyBorder="1" applyAlignment="1"/>
    <xf numFmtId="14" fontId="1" fillId="0" borderId="10" xfId="0" applyNumberFormat="1" applyFont="1" applyBorder="1" applyAlignment="1"/>
    <xf numFmtId="165" fontId="1" fillId="0" borderId="10" xfId="0" applyNumberFormat="1" applyFont="1" applyBorder="1" applyAlignment="1"/>
    <xf numFmtId="1" fontId="1" fillId="0" borderId="10" xfId="0" applyNumberFormat="1" applyFont="1" applyBorder="1" applyAlignment="1"/>
    <xf numFmtId="0" fontId="2" fillId="0" borderId="9" xfId="0" applyFont="1" applyBorder="1" applyAlignment="1"/>
    <xf numFmtId="166" fontId="1" fillId="0" borderId="0" xfId="0" applyNumberFormat="1" applyFont="1" applyAlignment="1"/>
    <xf numFmtId="44" fontId="2" fillId="0" borderId="3" xfId="0" applyNumberFormat="1" applyFont="1" applyBorder="1" applyAlignment="1"/>
    <xf numFmtId="44" fontId="1" fillId="0" borderId="4" xfId="0" applyNumberFormat="1" applyFont="1" applyBorder="1" applyAlignment="1"/>
    <xf numFmtId="44" fontId="1" fillId="0" borderId="5" xfId="0" applyNumberFormat="1" applyFont="1" applyBorder="1" applyAlignment="1"/>
    <xf numFmtId="44" fontId="1" fillId="0" borderId="0" xfId="0" applyNumberFormat="1" applyFont="1" applyAlignment="1"/>
    <xf numFmtId="44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/>
    <xf numFmtId="166" fontId="1" fillId="0" borderId="11" xfId="0" applyNumberFormat="1" applyFont="1" applyBorder="1" applyAlignment="1"/>
    <xf numFmtId="0" fontId="1" fillId="0" borderId="13" xfId="0" applyFont="1" applyBorder="1" applyAlignment="1"/>
    <xf numFmtId="1" fontId="1" fillId="0" borderId="13" xfId="0" applyNumberFormat="1" applyFont="1" applyBorder="1" applyAlignment="1"/>
    <xf numFmtId="1" fontId="1" fillId="0" borderId="14" xfId="0" applyNumberFormat="1" applyFont="1" applyBorder="1" applyAlignment="1"/>
    <xf numFmtId="1" fontId="1" fillId="0" borderId="15" xfId="0" applyNumberFormat="1" applyFont="1" applyBorder="1" applyAlignment="1"/>
    <xf numFmtId="165" fontId="1" fillId="0" borderId="11" xfId="0" applyNumberFormat="1" applyFont="1" applyBorder="1" applyAlignment="1"/>
    <xf numFmtId="165" fontId="1" fillId="2" borderId="11" xfId="0" applyNumberFormat="1" applyFont="1" applyFill="1" applyBorder="1" applyAlignment="1"/>
    <xf numFmtId="1" fontId="1" fillId="0" borderId="11" xfId="0" applyNumberFormat="1" applyFont="1" applyBorder="1" applyAlignment="1"/>
    <xf numFmtId="165" fontId="1" fillId="0" borderId="17" xfId="0" applyNumberFormat="1" applyFont="1" applyBorder="1" applyAlignment="1"/>
    <xf numFmtId="165" fontId="1" fillId="2" borderId="17" xfId="0" applyNumberFormat="1" applyFont="1" applyFill="1" applyBorder="1" applyAlignment="1"/>
    <xf numFmtId="166" fontId="1" fillId="0" borderId="17" xfId="0" applyNumberFormat="1" applyFont="1" applyBorder="1" applyAlignment="1"/>
    <xf numFmtId="1" fontId="1" fillId="0" borderId="17" xfId="0" applyNumberFormat="1" applyFont="1" applyBorder="1" applyAlignment="1"/>
    <xf numFmtId="0" fontId="1" fillId="0" borderId="17" xfId="0" applyFont="1" applyBorder="1" applyAlignment="1"/>
    <xf numFmtId="14" fontId="1" fillId="0" borderId="21" xfId="0" applyNumberFormat="1" applyFont="1" applyBorder="1" applyAlignment="1"/>
    <xf numFmtId="1" fontId="1" fillId="0" borderId="22" xfId="0" applyNumberFormat="1" applyFont="1" applyBorder="1" applyAlignment="1"/>
    <xf numFmtId="14" fontId="1" fillId="0" borderId="23" xfId="0" applyNumberFormat="1" applyFont="1" applyBorder="1" applyAlignment="1"/>
    <xf numFmtId="0" fontId="1" fillId="0" borderId="24" xfId="0" applyFont="1" applyBorder="1" applyAlignment="1"/>
    <xf numFmtId="1" fontId="1" fillId="0" borderId="24" xfId="0" applyNumberFormat="1" applyFont="1" applyBorder="1" applyAlignment="1"/>
    <xf numFmtId="165" fontId="1" fillId="0" borderId="16" xfId="0" applyNumberFormat="1" applyFont="1" applyBorder="1" applyAlignment="1"/>
    <xf numFmtId="166" fontId="1" fillId="0" borderId="16" xfId="0" applyNumberFormat="1" applyFont="1" applyBorder="1" applyAlignment="1"/>
    <xf numFmtId="1" fontId="1" fillId="0" borderId="16" xfId="0" applyNumberFormat="1" applyFont="1" applyBorder="1" applyAlignment="1"/>
    <xf numFmtId="1" fontId="1" fillId="0" borderId="25" xfId="0" applyNumberFormat="1" applyFont="1" applyBorder="1" applyAlignment="1"/>
    <xf numFmtId="0" fontId="8" fillId="0" borderId="0" xfId="0" applyFont="1">
      <alignment vertical="top" wrapText="1"/>
    </xf>
    <xf numFmtId="164" fontId="8" fillId="0" borderId="0" xfId="1" applyFont="1"/>
    <xf numFmtId="0" fontId="8" fillId="0" borderId="0" xfId="0" applyFont="1" applyAlignment="1">
      <alignment horizontal="center" vertical="top" wrapText="1"/>
    </xf>
    <xf numFmtId="0" fontId="9" fillId="3" borderId="18" xfId="282" applyFont="1" applyBorder="1" applyAlignment="1">
      <alignment horizontal="center" vertical="center"/>
    </xf>
    <xf numFmtId="0" fontId="9" fillId="3" borderId="19" xfId="282" applyFont="1" applyBorder="1" applyAlignment="1">
      <alignment horizontal="center" vertical="center"/>
    </xf>
    <xf numFmtId="166" fontId="9" fillId="3" borderId="19" xfId="282" applyNumberFormat="1" applyFont="1" applyBorder="1" applyAlignment="1">
      <alignment horizontal="center" vertical="center"/>
    </xf>
    <xf numFmtId="0" fontId="9" fillId="3" borderId="20" xfId="282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3" borderId="26" xfId="282" applyFont="1" applyBorder="1" applyAlignment="1">
      <alignment horizontal="center" vertical="center"/>
    </xf>
    <xf numFmtId="44" fontId="9" fillId="3" borderId="27" xfId="282" applyNumberFormat="1" applyFont="1" applyBorder="1" applyAlignment="1">
      <alignment horizontal="center" vertical="center"/>
    </xf>
    <xf numFmtId="0" fontId="9" fillId="3" borderId="27" xfId="282" applyFont="1" applyBorder="1" applyAlignment="1">
      <alignment horizontal="center" vertical="center"/>
    </xf>
    <xf numFmtId="0" fontId="9" fillId="3" borderId="28" xfId="282" applyFont="1" applyBorder="1" applyAlignment="1">
      <alignment horizontal="center" vertical="center"/>
    </xf>
    <xf numFmtId="14" fontId="1" fillId="0" borderId="29" xfId="0" applyNumberFormat="1" applyFont="1" applyBorder="1" applyAlignment="1"/>
    <xf numFmtId="44" fontId="1" fillId="0" borderId="30" xfId="0" applyNumberFormat="1" applyFont="1" applyBorder="1" applyAlignment="1"/>
    <xf numFmtId="165" fontId="1" fillId="0" borderId="30" xfId="0" applyNumberFormat="1" applyFont="1" applyBorder="1" applyAlignment="1"/>
    <xf numFmtId="1" fontId="1" fillId="0" borderId="30" xfId="0" applyNumberFormat="1" applyFont="1" applyBorder="1" applyAlignment="1"/>
    <xf numFmtId="1" fontId="1" fillId="0" borderId="31" xfId="0" applyNumberFormat="1" applyFont="1" applyBorder="1" applyAlignment="1"/>
    <xf numFmtId="14" fontId="1" fillId="0" borderId="32" xfId="0" applyNumberFormat="1" applyFont="1" applyBorder="1" applyAlignment="1"/>
    <xf numFmtId="1" fontId="1" fillId="0" borderId="33" xfId="0" applyNumberFormat="1" applyFont="1" applyBorder="1" applyAlignment="1"/>
    <xf numFmtId="0" fontId="1" fillId="0" borderId="33" xfId="0" applyFont="1" applyBorder="1" applyAlignment="1"/>
    <xf numFmtId="14" fontId="1" fillId="0" borderId="34" xfId="0" applyNumberFormat="1" applyFont="1" applyBorder="1" applyAlignment="1"/>
    <xf numFmtId="44" fontId="1" fillId="0" borderId="9" xfId="0" applyNumberFormat="1" applyFont="1" applyBorder="1" applyAlignment="1"/>
    <xf numFmtId="165" fontId="1" fillId="0" borderId="9" xfId="0" applyNumberFormat="1" applyFont="1" applyBorder="1" applyAlignment="1"/>
    <xf numFmtId="1" fontId="1" fillId="0" borderId="9" xfId="0" applyNumberFormat="1" applyFont="1" applyBorder="1" applyAlignment="1"/>
    <xf numFmtId="1" fontId="1" fillId="0" borderId="35" xfId="0" applyNumberFormat="1" applyFont="1" applyBorder="1" applyAlignment="1"/>
    <xf numFmtId="164" fontId="8" fillId="7" borderId="0" xfId="0" applyNumberFormat="1" applyFont="1" applyFill="1">
      <alignment vertical="top" wrapText="1"/>
    </xf>
    <xf numFmtId="164" fontId="8" fillId="7" borderId="36" xfId="0" applyNumberFormat="1" applyFont="1" applyFill="1" applyBorder="1">
      <alignment vertical="top" wrapText="1"/>
    </xf>
    <xf numFmtId="44" fontId="8" fillId="7" borderId="0" xfId="0" applyNumberFormat="1" applyFont="1" applyFill="1">
      <alignment vertical="top" wrapText="1"/>
    </xf>
    <xf numFmtId="0" fontId="8" fillId="7" borderId="0" xfId="0" applyFont="1" applyFill="1">
      <alignment vertical="top" wrapText="1"/>
    </xf>
    <xf numFmtId="0" fontId="11" fillId="7" borderId="0" xfId="0" applyFont="1" applyFill="1">
      <alignment vertical="top" wrapText="1"/>
    </xf>
    <xf numFmtId="0" fontId="6" fillId="7" borderId="0" xfId="0" applyFont="1" applyFill="1">
      <alignment vertical="top" wrapText="1"/>
    </xf>
    <xf numFmtId="164" fontId="6" fillId="7" borderId="0" xfId="0" applyNumberFormat="1" applyFont="1" applyFill="1">
      <alignment vertical="top" wrapText="1"/>
    </xf>
    <xf numFmtId="0" fontId="16" fillId="0" borderId="0" xfId="0" applyFont="1" applyAlignment="1"/>
    <xf numFmtId="0" fontId="6" fillId="7" borderId="0" xfId="0" applyFont="1" applyFill="1" applyAlignment="1">
      <alignment horizontal="right" vertical="top" wrapText="1"/>
    </xf>
    <xf numFmtId="49" fontId="8" fillId="0" borderId="0" xfId="0" applyNumberFormat="1" applyFont="1" applyAlignment="1">
      <alignment horizontal="left"/>
    </xf>
    <xf numFmtId="0" fontId="11" fillId="7" borderId="0" xfId="0" applyFont="1" applyFill="1" applyAlignment="1"/>
    <xf numFmtId="164" fontId="11" fillId="7" borderId="0" xfId="0" applyNumberFormat="1" applyFont="1" applyFill="1" applyAlignment="1"/>
    <xf numFmtId="0" fontId="14" fillId="7" borderId="0" xfId="0" applyFont="1" applyFill="1" applyAlignment="1"/>
    <xf numFmtId="0" fontId="11" fillId="7" borderId="0" xfId="0" applyFont="1" applyFill="1" applyAlignment="1">
      <alignment horizontal="left"/>
    </xf>
    <xf numFmtId="0" fontId="17" fillId="7" borderId="0" xfId="0" applyFont="1" applyFill="1" applyAlignment="1">
      <alignment horizontal="right"/>
    </xf>
    <xf numFmtId="164" fontId="13" fillId="7" borderId="0" xfId="0" applyNumberFormat="1" applyFont="1" applyFill="1" applyAlignment="1"/>
    <xf numFmtId="0" fontId="16" fillId="7" borderId="0" xfId="0" applyFont="1" applyFill="1" applyAlignment="1"/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left"/>
    </xf>
    <xf numFmtId="164" fontId="11" fillId="7" borderId="0" xfId="0" applyNumberFormat="1" applyFont="1" applyFill="1" applyAlignment="1">
      <alignment horizontal="left"/>
    </xf>
    <xf numFmtId="164" fontId="13" fillId="7" borderId="0" xfId="0" applyNumberFormat="1" applyFont="1" applyFill="1" applyAlignment="1">
      <alignment horizontal="left"/>
    </xf>
    <xf numFmtId="164" fontId="8" fillId="0" borderId="0" xfId="1" applyFont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38" xfId="0" applyFont="1" applyBorder="1" applyAlignment="1">
      <alignment wrapText="1"/>
    </xf>
    <xf numFmtId="44" fontId="16" fillId="7" borderId="0" xfId="0" applyNumberFormat="1" applyFont="1" applyFill="1" applyAlignment="1"/>
    <xf numFmtId="0" fontId="8" fillId="7" borderId="0" xfId="0" applyFont="1" applyFill="1" applyAlignment="1">
      <alignment horizontal="center" vertical="top" wrapText="1"/>
    </xf>
    <xf numFmtId="0" fontId="8" fillId="0" borderId="39" xfId="0" applyFont="1" applyBorder="1" applyAlignment="1"/>
    <xf numFmtId="0" fontId="6" fillId="7" borderId="0" xfId="0" applyFont="1" applyFill="1" applyAlignment="1">
      <alignment horizontal="center" vertical="top" wrapText="1"/>
    </xf>
    <xf numFmtId="0" fontId="12" fillId="0" borderId="0" xfId="0" applyFont="1">
      <alignment vertical="top" wrapText="1"/>
    </xf>
    <xf numFmtId="14" fontId="19" fillId="0" borderId="23" xfId="0" applyNumberFormat="1" applyFont="1" applyBorder="1" applyAlignment="1"/>
    <xf numFmtId="165" fontId="19" fillId="0" borderId="11" xfId="0" applyNumberFormat="1" applyFont="1" applyBorder="1" applyAlignment="1"/>
    <xf numFmtId="166" fontId="19" fillId="0" borderId="11" xfId="0" applyNumberFormat="1" applyFont="1" applyBorder="1" applyAlignment="1"/>
    <xf numFmtId="0" fontId="19" fillId="0" borderId="11" xfId="0" applyFont="1" applyBorder="1" applyAlignment="1"/>
    <xf numFmtId="0" fontId="19" fillId="0" borderId="24" xfId="0" applyFont="1" applyBorder="1" applyAlignment="1"/>
    <xf numFmtId="0" fontId="19" fillId="0" borderId="13" xfId="0" applyFont="1" applyBorder="1" applyAlignment="1"/>
    <xf numFmtId="0" fontId="19" fillId="0" borderId="1" xfId="0" applyFont="1" applyBorder="1" applyAlignment="1"/>
    <xf numFmtId="0" fontId="19" fillId="0" borderId="0" xfId="0" applyFont="1" applyAlignment="1"/>
    <xf numFmtId="0" fontId="11" fillId="0" borderId="0" xfId="0" applyFont="1">
      <alignment vertical="top" wrapText="1"/>
    </xf>
    <xf numFmtId="14" fontId="1" fillId="9" borderId="23" xfId="0" applyNumberFormat="1" applyFont="1" applyFill="1" applyBorder="1" applyAlignment="1"/>
    <xf numFmtId="165" fontId="1" fillId="9" borderId="11" xfId="0" applyNumberFormat="1" applyFont="1" applyFill="1" applyBorder="1" applyAlignment="1"/>
    <xf numFmtId="166" fontId="1" fillId="9" borderId="11" xfId="0" applyNumberFormat="1" applyFont="1" applyFill="1" applyBorder="1" applyAlignment="1"/>
    <xf numFmtId="0" fontId="1" fillId="9" borderId="11" xfId="0" applyFont="1" applyFill="1" applyBorder="1" applyAlignment="1"/>
    <xf numFmtId="0" fontId="1" fillId="9" borderId="24" xfId="0" applyFont="1" applyFill="1" applyBorder="1" applyAlignment="1"/>
    <xf numFmtId="0" fontId="1" fillId="9" borderId="13" xfId="0" applyFont="1" applyFill="1" applyBorder="1" applyAlignment="1"/>
    <xf numFmtId="0" fontId="1" fillId="9" borderId="1" xfId="0" applyFont="1" applyFill="1" applyBorder="1" applyAlignment="1"/>
    <xf numFmtId="0" fontId="1" fillId="9" borderId="0" xfId="0" applyFont="1" applyFill="1" applyAlignment="1"/>
    <xf numFmtId="0" fontId="8" fillId="9" borderId="0" xfId="0" applyFont="1" applyFill="1">
      <alignment vertical="top" wrapText="1"/>
    </xf>
    <xf numFmtId="0" fontId="19" fillId="9" borderId="11" xfId="0" applyFont="1" applyFill="1" applyBorder="1" applyAlignment="1"/>
    <xf numFmtId="0" fontId="19" fillId="9" borderId="24" xfId="0" applyFont="1" applyFill="1" applyBorder="1" applyAlignment="1"/>
    <xf numFmtId="164" fontId="11" fillId="10" borderId="0" xfId="0" applyNumberFormat="1" applyFont="1" applyFill="1" applyAlignment="1"/>
    <xf numFmtId="14" fontId="8" fillId="0" borderId="0" xfId="0" applyNumberFormat="1" applyFont="1" applyAlignment="1">
      <alignment horizontal="center" vertical="top" wrapText="1"/>
    </xf>
    <xf numFmtId="164" fontId="11" fillId="7" borderId="0" xfId="0" applyNumberFormat="1" applyFont="1" applyFill="1" applyAlignment="1">
      <alignment horizontal="left" vertical="top" wrapText="1"/>
    </xf>
    <xf numFmtId="164" fontId="11" fillId="7" borderId="36" xfId="0" applyNumberFormat="1" applyFont="1" applyFill="1" applyBorder="1" applyAlignment="1">
      <alignment horizontal="left" vertical="top" wrapText="1"/>
    </xf>
    <xf numFmtId="164" fontId="8" fillId="7" borderId="0" xfId="0" applyNumberFormat="1" applyFont="1" applyFill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164" fontId="8" fillId="7" borderId="36" xfId="0" applyNumberFormat="1" applyFont="1" applyFill="1" applyBorder="1" applyAlignment="1">
      <alignment horizontal="left" vertical="top" wrapText="1"/>
    </xf>
    <xf numFmtId="164" fontId="6" fillId="7" borderId="0" xfId="0" applyNumberFormat="1" applyFont="1" applyFill="1" applyAlignment="1">
      <alignment horizontal="left" vertical="top" wrapText="1"/>
    </xf>
    <xf numFmtId="14" fontId="1" fillId="0" borderId="23" xfId="0" applyNumberFormat="1" applyFont="1" applyBorder="1" applyAlignment="1">
      <alignment horizontal="right"/>
    </xf>
    <xf numFmtId="44" fontId="8" fillId="7" borderId="0" xfId="0" applyNumberFormat="1" applyFont="1" applyFill="1" applyAlignment="1">
      <alignment horizontal="left" vertical="top" wrapText="1"/>
    </xf>
    <xf numFmtId="0" fontId="8" fillId="7" borderId="0" xfId="0" applyFont="1" applyFill="1" applyAlignment="1">
      <alignment horizontal="right" vertical="top" wrapText="1"/>
    </xf>
    <xf numFmtId="0" fontId="14" fillId="7" borderId="0" xfId="0" applyFont="1" applyFill="1" applyAlignment="1">
      <alignment horizontal="center"/>
    </xf>
    <xf numFmtId="0" fontId="6" fillId="7" borderId="36" xfId="0" applyFont="1" applyFill="1" applyBorder="1" applyAlignment="1">
      <alignment horizontal="center" vertical="top" wrapText="1"/>
    </xf>
    <xf numFmtId="0" fontId="1" fillId="0" borderId="40" xfId="0" applyFont="1" applyBorder="1" applyAlignment="1"/>
    <xf numFmtId="1" fontId="1" fillId="0" borderId="40" xfId="0" applyNumberFormat="1" applyFont="1" applyBorder="1" applyAlignment="1"/>
    <xf numFmtId="1" fontId="1" fillId="0" borderId="39" xfId="0" applyNumberFormat="1" applyFont="1" applyBorder="1" applyAlignment="1"/>
    <xf numFmtId="1" fontId="1" fillId="0" borderId="41" xfId="0" applyNumberFormat="1" applyFont="1" applyBorder="1" applyAlignment="1"/>
    <xf numFmtId="0" fontId="1" fillId="0" borderId="41" xfId="0" applyFont="1" applyBorder="1" applyAlignment="1"/>
    <xf numFmtId="0" fontId="8" fillId="7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8" fillId="7" borderId="0" xfId="0" applyFont="1" applyFill="1" applyAlignment="1">
      <alignment horizontal="right" vertical="top" wrapText="1"/>
    </xf>
    <xf numFmtId="0" fontId="6" fillId="7" borderId="37" xfId="0" applyFont="1" applyFill="1" applyBorder="1" applyAlignment="1">
      <alignment horizontal="center" vertical="top" wrapText="1"/>
    </xf>
    <xf numFmtId="0" fontId="20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6" fillId="7" borderId="36" xfId="0" applyFont="1" applyFill="1" applyBorder="1" applyAlignment="1">
      <alignment horizontal="center" vertical="top" wrapText="1"/>
    </xf>
    <xf numFmtId="0" fontId="15" fillId="6" borderId="0" xfId="283" applyFont="1" applyFill="1" applyAlignment="1">
      <alignment horizontal="center"/>
    </xf>
    <xf numFmtId="0" fontId="12" fillId="6" borderId="0" xfId="283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2" fillId="5" borderId="0" xfId="283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8" borderId="0" xfId="283" applyFont="1" applyFill="1" applyAlignment="1">
      <alignment horizontal="center"/>
    </xf>
    <xf numFmtId="0" fontId="11" fillId="7" borderId="37" xfId="0" applyFont="1" applyFill="1" applyBorder="1" applyAlignment="1">
      <alignment horizontal="center"/>
    </xf>
  </cellXfs>
  <cellStyles count="552">
    <cellStyle name="Accent1" xfId="283" builtinId="29"/>
    <cellStyle name="Currency" xfId="1" builtinId="4"/>
    <cellStyle name="Followed Hyperlink" xfId="153" builtinId="9" hidden="1"/>
    <cellStyle name="Followed Hyperlink" xfId="253" builtinId="9" hidden="1"/>
    <cellStyle name="Followed Hyperlink" xfId="149" builtinId="9" hidden="1"/>
    <cellStyle name="Followed Hyperlink" xfId="443" builtinId="9" hidden="1"/>
    <cellStyle name="Followed Hyperlink" xfId="19" builtinId="9" hidden="1"/>
    <cellStyle name="Followed Hyperlink" xfId="187" builtinId="9" hidden="1"/>
    <cellStyle name="Followed Hyperlink" xfId="423" builtinId="9" hidden="1"/>
    <cellStyle name="Followed Hyperlink" xfId="531" builtinId="9" hidden="1"/>
    <cellStyle name="Followed Hyperlink" xfId="379" builtinId="9" hidden="1"/>
    <cellStyle name="Followed Hyperlink" xfId="327" builtinId="9" hidden="1"/>
    <cellStyle name="Followed Hyperlink" xfId="537" builtinId="9" hidden="1"/>
    <cellStyle name="Followed Hyperlink" xfId="147" builtinId="9" hidden="1"/>
    <cellStyle name="Followed Hyperlink" xfId="529" builtinId="9" hidden="1"/>
    <cellStyle name="Followed Hyperlink" xfId="215" builtinId="9" hidden="1"/>
    <cellStyle name="Followed Hyperlink" xfId="499" builtinId="9" hidden="1"/>
    <cellStyle name="Followed Hyperlink" xfId="417" builtinId="9" hidden="1"/>
    <cellStyle name="Followed Hyperlink" xfId="137" builtinId="9" hidden="1"/>
    <cellStyle name="Followed Hyperlink" xfId="503" builtinId="9" hidden="1"/>
    <cellStyle name="Followed Hyperlink" xfId="177" builtinId="9" hidden="1"/>
    <cellStyle name="Followed Hyperlink" xfId="355" builtinId="9" hidden="1"/>
    <cellStyle name="Followed Hyperlink" xfId="547" builtinId="9" hidden="1"/>
    <cellStyle name="Followed Hyperlink" xfId="437" builtinId="9" hidden="1"/>
    <cellStyle name="Followed Hyperlink" xfId="477" builtinId="9" hidden="1"/>
    <cellStyle name="Followed Hyperlink" xfId="21" builtinId="9" hidden="1"/>
    <cellStyle name="Followed Hyperlink" xfId="43" builtinId="9" hidden="1"/>
    <cellStyle name="Followed Hyperlink" xfId="427" builtinId="9" hidden="1"/>
    <cellStyle name="Followed Hyperlink" xfId="229" builtinId="9" hidden="1"/>
    <cellStyle name="Followed Hyperlink" xfId="47" builtinId="9" hidden="1"/>
    <cellStyle name="Followed Hyperlink" xfId="457" builtinId="9" hidden="1"/>
    <cellStyle name="Followed Hyperlink" xfId="271" builtinId="9" hidden="1"/>
    <cellStyle name="Followed Hyperlink" xfId="349" builtinId="9" hidden="1"/>
    <cellStyle name="Followed Hyperlink" xfId="481" builtinId="9" hidden="1"/>
    <cellStyle name="Followed Hyperlink" xfId="449" builtinId="9" hidden="1"/>
    <cellStyle name="Followed Hyperlink" xfId="483" builtinId="9" hidden="1"/>
    <cellStyle name="Followed Hyperlink" xfId="299" builtinId="9" hidden="1"/>
    <cellStyle name="Followed Hyperlink" xfId="447" builtinId="9" hidden="1"/>
    <cellStyle name="Followed Hyperlink" xfId="325" builtinId="9" hidden="1"/>
    <cellStyle name="Followed Hyperlink" xfId="203" builtinId="9" hidden="1"/>
    <cellStyle name="Followed Hyperlink" xfId="225" builtinId="9" hidden="1"/>
    <cellStyle name="Followed Hyperlink" xfId="95" builtinId="9" hidden="1"/>
    <cellStyle name="Followed Hyperlink" xfId="265" builtinId="9" hidden="1"/>
    <cellStyle name="Followed Hyperlink" xfId="221" builtinId="9" hidden="1"/>
    <cellStyle name="Followed Hyperlink" xfId="525" builtinId="9" hidden="1"/>
    <cellStyle name="Followed Hyperlink" xfId="521" builtinId="9" hidden="1"/>
    <cellStyle name="Followed Hyperlink" xfId="367" builtinId="9" hidden="1"/>
    <cellStyle name="Followed Hyperlink" xfId="227" builtinId="9" hidden="1"/>
    <cellStyle name="Followed Hyperlink" xfId="199" builtinId="9" hidden="1"/>
    <cellStyle name="Followed Hyperlink" xfId="281" builtinId="9" hidden="1"/>
    <cellStyle name="Followed Hyperlink" xfId="357" builtinId="9" hidden="1"/>
    <cellStyle name="Followed Hyperlink" xfId="285" builtinId="9" hidden="1"/>
    <cellStyle name="Followed Hyperlink" xfId="501" builtinId="9" hidden="1"/>
    <cellStyle name="Followed Hyperlink" xfId="389" builtinId="9" hidden="1"/>
    <cellStyle name="Followed Hyperlink" xfId="491" builtinId="9" hidden="1"/>
    <cellStyle name="Followed Hyperlink" xfId="17" builtinId="9" hidden="1"/>
    <cellStyle name="Followed Hyperlink" xfId="469" builtinId="9" hidden="1"/>
    <cellStyle name="Followed Hyperlink" xfId="207" builtinId="9" hidden="1"/>
    <cellStyle name="Followed Hyperlink" xfId="543" builtinId="9" hidden="1"/>
    <cellStyle name="Followed Hyperlink" xfId="127" builtinId="9" hidden="1"/>
    <cellStyle name="Followed Hyperlink" xfId="27" builtinId="9" hidden="1"/>
    <cellStyle name="Followed Hyperlink" xfId="23" builtinId="9" hidden="1"/>
    <cellStyle name="Followed Hyperlink" xfId="341" builtinId="9" hidden="1"/>
    <cellStyle name="Followed Hyperlink" xfId="279" builtinId="9" hidden="1"/>
    <cellStyle name="Followed Hyperlink" xfId="241" builtinId="9" hidden="1"/>
    <cellStyle name="Followed Hyperlink" xfId="3" builtinId="9" hidden="1"/>
    <cellStyle name="Followed Hyperlink" xfId="435" builtinId="9" hidden="1"/>
    <cellStyle name="Followed Hyperlink" xfId="371" builtinId="9" hidden="1"/>
    <cellStyle name="Followed Hyperlink" xfId="249" builtinId="9" hidden="1"/>
    <cellStyle name="Followed Hyperlink" xfId="263" builtinId="9" hidden="1"/>
    <cellStyle name="Followed Hyperlink" xfId="507" builtinId="9" hidden="1"/>
    <cellStyle name="Followed Hyperlink" xfId="459" builtinId="9" hidden="1"/>
    <cellStyle name="Followed Hyperlink" xfId="493" builtinId="9" hidden="1"/>
    <cellStyle name="Followed Hyperlink" xfId="333" builtinId="9" hidden="1"/>
    <cellStyle name="Followed Hyperlink" xfId="397" builtinId="9" hidden="1"/>
    <cellStyle name="Followed Hyperlink" xfId="9" builtinId="9" hidden="1"/>
    <cellStyle name="Followed Hyperlink" xfId="413" builtinId="9" hidden="1"/>
    <cellStyle name="Followed Hyperlink" xfId="167" builtinId="9" hidden="1"/>
    <cellStyle name="Followed Hyperlink" xfId="337" builtinId="9" hidden="1"/>
    <cellStyle name="Followed Hyperlink" xfId="245" builtinId="9" hidden="1"/>
    <cellStyle name="Followed Hyperlink" xfId="201" builtinId="9" hidden="1"/>
    <cellStyle name="Followed Hyperlink" xfId="291" builtinId="9" hidden="1"/>
    <cellStyle name="Followed Hyperlink" xfId="527" builtinId="9" hidden="1"/>
    <cellStyle name="Followed Hyperlink" xfId="533" builtinId="9" hidden="1"/>
    <cellStyle name="Followed Hyperlink" xfId="251" builtinId="9" hidden="1"/>
    <cellStyle name="Followed Hyperlink" xfId="159" builtinId="9" hidden="1"/>
    <cellStyle name="Followed Hyperlink" xfId="15" builtinId="9" hidden="1"/>
    <cellStyle name="Followed Hyperlink" xfId="535" builtinId="9" hidden="1"/>
    <cellStyle name="Followed Hyperlink" xfId="87" builtinId="9" hidden="1"/>
    <cellStyle name="Followed Hyperlink" xfId="193" builtinId="9" hidden="1"/>
    <cellStyle name="Followed Hyperlink" xfId="109" builtinId="9" hidden="1"/>
    <cellStyle name="Followed Hyperlink" xfId="183" builtinId="9" hidden="1"/>
    <cellStyle name="Followed Hyperlink" xfId="471" builtinId="9" hidden="1"/>
    <cellStyle name="Followed Hyperlink" xfId="497" builtinId="9" hidden="1"/>
    <cellStyle name="Followed Hyperlink" xfId="405" builtinId="9" hidden="1"/>
    <cellStyle name="Followed Hyperlink" xfId="345" builtinId="9" hidden="1"/>
    <cellStyle name="Followed Hyperlink" xfId="179" builtinId="9" hidden="1"/>
    <cellStyle name="Followed Hyperlink" xfId="219" builtinId="9" hidden="1"/>
    <cellStyle name="Followed Hyperlink" xfId="231" builtinId="9" hidden="1"/>
    <cellStyle name="Followed Hyperlink" xfId="25" builtinId="9" hidden="1"/>
    <cellStyle name="Followed Hyperlink" xfId="401" builtinId="9" hidden="1"/>
    <cellStyle name="Followed Hyperlink" xfId="13" builtinId="9" hidden="1"/>
    <cellStyle name="Followed Hyperlink" xfId="123" builtinId="9" hidden="1"/>
    <cellStyle name="Followed Hyperlink" xfId="445" builtinId="9" hidden="1"/>
    <cellStyle name="Followed Hyperlink" xfId="255" builtinId="9" hidden="1"/>
    <cellStyle name="Followed Hyperlink" xfId="205" builtinId="9" hidden="1"/>
    <cellStyle name="Followed Hyperlink" xfId="373" builtinId="9" hidden="1"/>
    <cellStyle name="Followed Hyperlink" xfId="393" builtinId="9" hidden="1"/>
    <cellStyle name="Followed Hyperlink" xfId="365" builtinId="9" hidden="1"/>
    <cellStyle name="Followed Hyperlink" xfId="411" builtinId="9" hidden="1"/>
    <cellStyle name="Followed Hyperlink" xfId="83" builtinId="9" hidden="1"/>
    <cellStyle name="Followed Hyperlink" xfId="489" builtinId="9" hidden="1"/>
    <cellStyle name="Followed Hyperlink" xfId="55" builtinId="9" hidden="1"/>
    <cellStyle name="Followed Hyperlink" xfId="375" builtinId="9" hidden="1"/>
    <cellStyle name="Followed Hyperlink" xfId="381" builtinId="9" hidden="1"/>
    <cellStyle name="Followed Hyperlink" xfId="89" builtinId="9" hidden="1"/>
    <cellStyle name="Followed Hyperlink" xfId="487" builtinId="9" hidden="1"/>
    <cellStyle name="Followed Hyperlink" xfId="395" builtinId="9" hidden="1"/>
    <cellStyle name="Followed Hyperlink" xfId="5" builtinId="9" hidden="1"/>
    <cellStyle name="Followed Hyperlink" xfId="165" builtinId="9" hidden="1"/>
    <cellStyle name="Followed Hyperlink" xfId="431" builtinId="9" hidden="1"/>
    <cellStyle name="Followed Hyperlink" xfId="185" builtinId="9" hidden="1"/>
    <cellStyle name="Followed Hyperlink" xfId="235" builtinId="9" hidden="1"/>
    <cellStyle name="Followed Hyperlink" xfId="309" builtinId="9" hidden="1"/>
    <cellStyle name="Followed Hyperlink" xfId="111" builtinId="9" hidden="1"/>
    <cellStyle name="Followed Hyperlink" xfId="455" builtinId="9" hidden="1"/>
    <cellStyle name="Followed Hyperlink" xfId="191" builtinId="9" hidden="1"/>
    <cellStyle name="Followed Hyperlink" xfId="103" builtinId="9" hidden="1"/>
    <cellStyle name="Followed Hyperlink" xfId="129" builtinId="9" hidden="1"/>
    <cellStyle name="Followed Hyperlink" xfId="69" builtinId="9" hidden="1"/>
    <cellStyle name="Followed Hyperlink" xfId="107" builtinId="9" hidden="1"/>
    <cellStyle name="Followed Hyperlink" xfId="329" builtinId="9" hidden="1"/>
    <cellStyle name="Followed Hyperlink" xfId="11" builtinId="9" hidden="1"/>
    <cellStyle name="Followed Hyperlink" xfId="473" builtinId="9" hidden="1"/>
    <cellStyle name="Followed Hyperlink" xfId="59" builtinId="9" hidden="1"/>
    <cellStyle name="Followed Hyperlink" xfId="257" builtinId="9" hidden="1"/>
    <cellStyle name="Followed Hyperlink" xfId="505" builtinId="9" hidden="1"/>
    <cellStyle name="Followed Hyperlink" xfId="173" builtinId="9" hidden="1"/>
    <cellStyle name="Followed Hyperlink" xfId="261" builtinId="9" hidden="1"/>
    <cellStyle name="Followed Hyperlink" xfId="113" builtinId="9" hidden="1"/>
    <cellStyle name="Followed Hyperlink" xfId="117" builtinId="9" hidden="1"/>
    <cellStyle name="Followed Hyperlink" xfId="217" builtinId="9" hidden="1"/>
    <cellStyle name="Followed Hyperlink" xfId="539" builtinId="9" hidden="1"/>
    <cellStyle name="Followed Hyperlink" xfId="163" builtinId="9" hidden="1"/>
    <cellStyle name="Followed Hyperlink" xfId="33" builtinId="9" hidden="1"/>
    <cellStyle name="Followed Hyperlink" xfId="485" builtinId="9" hidden="1"/>
    <cellStyle name="Followed Hyperlink" xfId="305" builtinId="9" hidden="1"/>
    <cellStyle name="Followed Hyperlink" xfId="91" builtinId="9" hidden="1"/>
    <cellStyle name="Followed Hyperlink" xfId="105" builtinId="9" hidden="1"/>
    <cellStyle name="Followed Hyperlink" xfId="247" builtinId="9" hidden="1"/>
    <cellStyle name="Followed Hyperlink" xfId="143" builtinId="9" hidden="1"/>
    <cellStyle name="Followed Hyperlink" xfId="475" builtinId="9" hidden="1"/>
    <cellStyle name="Followed Hyperlink" xfId="295" builtinId="9" hidden="1"/>
    <cellStyle name="Followed Hyperlink" xfId="419" builtinId="9" hidden="1"/>
    <cellStyle name="Followed Hyperlink" xfId="495" builtinId="9" hidden="1"/>
    <cellStyle name="Followed Hyperlink" xfId="361" builtinId="9" hidden="1"/>
    <cellStyle name="Followed Hyperlink" xfId="317" builtinId="9" hidden="1"/>
    <cellStyle name="Followed Hyperlink" xfId="73" builtinId="9" hidden="1"/>
    <cellStyle name="Followed Hyperlink" xfId="51" builtinId="9" hidden="1"/>
    <cellStyle name="Followed Hyperlink" xfId="415" builtinId="9" hidden="1"/>
    <cellStyle name="Followed Hyperlink" xfId="429" builtinId="9" hidden="1"/>
    <cellStyle name="Followed Hyperlink" xfId="479" builtinId="9" hidden="1"/>
    <cellStyle name="Followed Hyperlink" xfId="545" builtinId="9" hidden="1"/>
    <cellStyle name="Followed Hyperlink" xfId="67" builtinId="9" hidden="1"/>
    <cellStyle name="Followed Hyperlink" xfId="387" builtinId="9" hidden="1"/>
    <cellStyle name="Followed Hyperlink" xfId="301" builtinId="9" hidden="1"/>
    <cellStyle name="Followed Hyperlink" xfId="289" builtinId="9" hidden="1"/>
    <cellStyle name="Followed Hyperlink" xfId="541" builtinId="9" hidden="1"/>
    <cellStyle name="Followed Hyperlink" xfId="463" builtinId="9" hidden="1"/>
    <cellStyle name="Followed Hyperlink" xfId="85" builtinId="9" hidden="1"/>
    <cellStyle name="Followed Hyperlink" xfId="157" builtinId="9" hidden="1"/>
    <cellStyle name="Followed Hyperlink" xfId="181" builtinId="9" hidden="1"/>
    <cellStyle name="Followed Hyperlink" xfId="421" builtinId="9" hidden="1"/>
    <cellStyle name="Followed Hyperlink" xfId="239" builtinId="9" hidden="1"/>
    <cellStyle name="Followed Hyperlink" xfId="311" builtinId="9" hidden="1"/>
    <cellStyle name="Followed Hyperlink" xfId="49" builtinId="9" hidden="1"/>
    <cellStyle name="Followed Hyperlink" xfId="169" builtinId="9" hidden="1"/>
    <cellStyle name="Followed Hyperlink" xfId="377" builtinId="9" hidden="1"/>
    <cellStyle name="Followed Hyperlink" xfId="139" builtinId="9" hidden="1"/>
    <cellStyle name="Followed Hyperlink" xfId="135" builtinId="9" hidden="1"/>
    <cellStyle name="Followed Hyperlink" xfId="307" builtinId="9" hidden="1"/>
    <cellStyle name="Followed Hyperlink" xfId="237" builtinId="9" hidden="1"/>
    <cellStyle name="Followed Hyperlink" xfId="363" builtinId="9" hidden="1"/>
    <cellStyle name="Followed Hyperlink" xfId="121" builtinId="9" hidden="1"/>
    <cellStyle name="Followed Hyperlink" xfId="115" builtinId="9" hidden="1"/>
    <cellStyle name="Followed Hyperlink" xfId="399" builtinId="9" hidden="1"/>
    <cellStyle name="Followed Hyperlink" xfId="79" builtinId="9" hidden="1"/>
    <cellStyle name="Followed Hyperlink" xfId="369" builtinId="9" hidden="1"/>
    <cellStyle name="Followed Hyperlink" xfId="465" builtinId="9" hidden="1"/>
    <cellStyle name="Followed Hyperlink" xfId="65" builtinId="9" hidden="1"/>
    <cellStyle name="Followed Hyperlink" xfId="441" builtinId="9" hidden="1"/>
    <cellStyle name="Followed Hyperlink" xfId="99" builtinId="9" hidden="1"/>
    <cellStyle name="Followed Hyperlink" xfId="77" builtinId="9" hidden="1"/>
    <cellStyle name="Followed Hyperlink" xfId="461" builtinId="9" hidden="1"/>
    <cellStyle name="Followed Hyperlink" xfId="407" builtinId="9" hidden="1"/>
    <cellStyle name="Followed Hyperlink" xfId="197" builtinId="9" hidden="1"/>
    <cellStyle name="Followed Hyperlink" xfId="29" builtinId="9" hidden="1"/>
    <cellStyle name="Followed Hyperlink" xfId="155" builtinId="9" hidden="1"/>
    <cellStyle name="Followed Hyperlink" xfId="195" builtinId="9" hidden="1"/>
    <cellStyle name="Followed Hyperlink" xfId="549" builtinId="9" hidden="1"/>
    <cellStyle name="Followed Hyperlink" xfId="267" builtinId="9" hidden="1"/>
    <cellStyle name="Followed Hyperlink" xfId="439" builtinId="9" hidden="1"/>
    <cellStyle name="Followed Hyperlink" xfId="141" builtinId="9" hidden="1"/>
    <cellStyle name="Followed Hyperlink" xfId="331" builtinId="9" hidden="1"/>
    <cellStyle name="Followed Hyperlink" xfId="515" builtinId="9" hidden="1"/>
    <cellStyle name="Followed Hyperlink" xfId="269" builtinId="9" hidden="1"/>
    <cellStyle name="Followed Hyperlink" xfId="339" builtinId="9" hidden="1"/>
    <cellStyle name="Followed Hyperlink" xfId="335" builtinId="9" hidden="1"/>
    <cellStyle name="Followed Hyperlink" xfId="409" builtinId="9" hidden="1"/>
    <cellStyle name="Followed Hyperlink" xfId="451" builtinId="9" hidden="1"/>
    <cellStyle name="Followed Hyperlink" xfId="321" builtinId="9" hidden="1"/>
    <cellStyle name="Followed Hyperlink" xfId="517" builtinId="9" hidden="1"/>
    <cellStyle name="Followed Hyperlink" xfId="161" builtinId="9" hidden="1"/>
    <cellStyle name="Followed Hyperlink" xfId="319" builtinId="9" hidden="1"/>
    <cellStyle name="Followed Hyperlink" xfId="7" builtinId="9" hidden="1"/>
    <cellStyle name="Followed Hyperlink" xfId="75" builtinId="9" hidden="1"/>
    <cellStyle name="Followed Hyperlink" xfId="453" builtinId="9" hidden="1"/>
    <cellStyle name="Followed Hyperlink" xfId="209" builtinId="9" hidden="1"/>
    <cellStyle name="Followed Hyperlink" xfId="125" builtinId="9" hidden="1"/>
    <cellStyle name="Followed Hyperlink" xfId="97" builtinId="9" hidden="1"/>
    <cellStyle name="Followed Hyperlink" xfId="551" builtinId="9" hidden="1"/>
    <cellStyle name="Followed Hyperlink" xfId="353" builtinId="9" hidden="1"/>
    <cellStyle name="Followed Hyperlink" xfId="315" builtinId="9" hidden="1"/>
    <cellStyle name="Followed Hyperlink" xfId="323" builtinId="9" hidden="1"/>
    <cellStyle name="Followed Hyperlink" xfId="273" builtinId="9" hidden="1"/>
    <cellStyle name="Followed Hyperlink" xfId="71" builtinId="9" hidden="1"/>
    <cellStyle name="Followed Hyperlink" xfId="93" builtinId="9" hidden="1"/>
    <cellStyle name="Followed Hyperlink" xfId="41" builtinId="9" hidden="1"/>
    <cellStyle name="Followed Hyperlink" xfId="433" builtinId="9" hidden="1"/>
    <cellStyle name="Followed Hyperlink" xfId="351" builtinId="9" hidden="1"/>
    <cellStyle name="Followed Hyperlink" xfId="259" builtinId="9" hidden="1"/>
    <cellStyle name="Followed Hyperlink" xfId="211" builtinId="9" hidden="1"/>
    <cellStyle name="Followed Hyperlink" xfId="287" builtinId="9" hidden="1"/>
    <cellStyle name="Followed Hyperlink" xfId="213" builtinId="9" hidden="1"/>
    <cellStyle name="Followed Hyperlink" xfId="175" builtinId="9" hidden="1"/>
    <cellStyle name="Followed Hyperlink" xfId="343" builtinId="9" hidden="1"/>
    <cellStyle name="Followed Hyperlink" xfId="151" builtinId="9" hidden="1"/>
    <cellStyle name="Followed Hyperlink" xfId="57" builtinId="9" hidden="1"/>
    <cellStyle name="Followed Hyperlink" xfId="39" builtinId="9" hidden="1"/>
    <cellStyle name="Followed Hyperlink" xfId="511" builtinId="9" hidden="1"/>
    <cellStyle name="Followed Hyperlink" xfId="383" builtinId="9" hidden="1"/>
    <cellStyle name="Followed Hyperlink" xfId="359" builtinId="9" hidden="1"/>
    <cellStyle name="Followed Hyperlink" xfId="275" builtinId="9" hidden="1"/>
    <cellStyle name="Followed Hyperlink" xfId="297" builtinId="9" hidden="1"/>
    <cellStyle name="Followed Hyperlink" xfId="467" builtinId="9" hidden="1"/>
    <cellStyle name="Followed Hyperlink" xfId="53" builtinId="9" hidden="1"/>
    <cellStyle name="Followed Hyperlink" xfId="513" builtinId="9" hidden="1"/>
    <cellStyle name="Followed Hyperlink" xfId="313" builtinId="9" hidden="1"/>
    <cellStyle name="Followed Hyperlink" xfId="35" builtinId="9" hidden="1"/>
    <cellStyle name="Followed Hyperlink" xfId="277" builtinId="9" hidden="1"/>
    <cellStyle name="Followed Hyperlink" xfId="37" builtinId="9" hidden="1"/>
    <cellStyle name="Followed Hyperlink" xfId="101" builtinId="9" hidden="1"/>
    <cellStyle name="Followed Hyperlink" xfId="303" builtinId="9" hidden="1"/>
    <cellStyle name="Followed Hyperlink" xfId="81" builtinId="9" hidden="1"/>
    <cellStyle name="Followed Hyperlink" xfId="233" builtinId="9" hidden="1"/>
    <cellStyle name="Followed Hyperlink" xfId="189" builtinId="9" hidden="1"/>
    <cellStyle name="Followed Hyperlink" xfId="519" builtinId="9" hidden="1"/>
    <cellStyle name="Followed Hyperlink" xfId="293" builtinId="9" hidden="1"/>
    <cellStyle name="Followed Hyperlink" xfId="385" builtinId="9" hidden="1"/>
    <cellStyle name="Followed Hyperlink" xfId="133" builtinId="9" hidden="1"/>
    <cellStyle name="Followed Hyperlink" xfId="347" builtinId="9" hidden="1"/>
    <cellStyle name="Followed Hyperlink" xfId="403" builtinId="9" hidden="1"/>
    <cellStyle name="Followed Hyperlink" xfId="31" builtinId="9" hidden="1"/>
    <cellStyle name="Followed Hyperlink" xfId="61" builtinId="9" hidden="1"/>
    <cellStyle name="Followed Hyperlink" xfId="243" builtinId="9" hidden="1"/>
    <cellStyle name="Followed Hyperlink" xfId="63" builtinId="9" hidden="1"/>
    <cellStyle name="Followed Hyperlink" xfId="509" builtinId="9" hidden="1"/>
    <cellStyle name="Followed Hyperlink" xfId="391" builtinId="9" hidden="1"/>
    <cellStyle name="Followed Hyperlink" xfId="119" builtinId="9" hidden="1"/>
    <cellStyle name="Followed Hyperlink" xfId="171" builtinId="9" hidden="1"/>
    <cellStyle name="Followed Hyperlink" xfId="145" builtinId="9" hidden="1"/>
    <cellStyle name="Followed Hyperlink" xfId="223" builtinId="9" hidden="1"/>
    <cellStyle name="Followed Hyperlink" xfId="523" builtinId="9" hidden="1"/>
    <cellStyle name="Followed Hyperlink" xfId="131" builtinId="9" hidden="1"/>
    <cellStyle name="Followed Hyperlink" xfId="425" builtinId="9" hidden="1"/>
    <cellStyle name="Followed Hyperlink" xfId="45" builtinId="9" hidden="1"/>
    <cellStyle name="Good" xfId="282" builtinId="26"/>
    <cellStyle name="Hyperlink" xfId="426" builtinId="8" hidden="1"/>
    <cellStyle name="Hyperlink" xfId="130" builtinId="8" hidden="1"/>
    <cellStyle name="Hyperlink" xfId="358" builtinId="8" hidden="1"/>
    <cellStyle name="Hyperlink" xfId="160" builtinId="8" hidden="1"/>
    <cellStyle name="Hyperlink" xfId="480" builtinId="8" hidden="1"/>
    <cellStyle name="Hyperlink" xfId="80" builtinId="8" hidden="1"/>
    <cellStyle name="Hyperlink" xfId="214" builtinId="8" hidden="1"/>
    <cellStyle name="Hyperlink" xfId="8" builtinId="8" hidden="1"/>
    <cellStyle name="Hyperlink" xfId="310" builtinId="8" hidden="1"/>
    <cellStyle name="Hyperlink" xfId="432" builtinId="8" hidden="1"/>
    <cellStyle name="Hyperlink" xfId="82" builtinId="8" hidden="1"/>
    <cellStyle name="Hyperlink" xfId="272" builtinId="8" hidden="1"/>
    <cellStyle name="Hyperlink" xfId="470" builtinId="8" hidden="1"/>
    <cellStyle name="Hyperlink" xfId="330" builtinId="8" hidden="1"/>
    <cellStyle name="Hyperlink" xfId="164" builtinId="8" hidden="1"/>
    <cellStyle name="Hyperlink" xfId="108" builtinId="8" hidden="1"/>
    <cellStyle name="Hyperlink" xfId="152" builtinId="8" hidden="1"/>
    <cellStyle name="Hyperlink" xfId="110" builtinId="8" hidden="1"/>
    <cellStyle name="Hyperlink" xfId="182" builtinId="8" hidden="1"/>
    <cellStyle name="Hyperlink" xfId="188" builtinId="8" hidden="1"/>
    <cellStyle name="Hyperlink" xfId="238" builtinId="8" hidden="1"/>
    <cellStyle name="Hyperlink" xfId="336" builtinId="8" hidden="1"/>
    <cellStyle name="Hyperlink" xfId="234" builtinId="8" hidden="1"/>
    <cellStyle name="Hyperlink" xfId="482" builtinId="8" hidden="1"/>
    <cellStyle name="Hyperlink" xfId="196" builtinId="8" hidden="1"/>
    <cellStyle name="Hyperlink" xfId="156" builtinId="8" hidden="1"/>
    <cellStyle name="Hyperlink" xfId="300" builtinId="8" hidden="1"/>
    <cellStyle name="Hyperlink" xfId="382" builtinId="8" hidden="1"/>
    <cellStyle name="Hyperlink" xfId="44" builtinId="8" hidden="1"/>
    <cellStyle name="Hyperlink" xfId="284" builtinId="8" hidden="1"/>
    <cellStyle name="Hyperlink" xfId="434" builtinId="8" hidden="1"/>
    <cellStyle name="Hyperlink" xfId="22" builtinId="8" hidden="1"/>
    <cellStyle name="Hyperlink" xfId="244" builtinId="8" hidden="1"/>
    <cellStyle name="Hyperlink" xfId="416" builtinId="8" hidden="1"/>
    <cellStyle name="Hyperlink" xfId="102" builtinId="8" hidden="1"/>
    <cellStyle name="Hyperlink" xfId="306" builtinId="8" hidden="1"/>
    <cellStyle name="Hyperlink" xfId="308" builtinId="8" hidden="1"/>
    <cellStyle name="Hyperlink" xfId="320" builtinId="8" hidden="1"/>
    <cellStyle name="Hyperlink" xfId="52" builtinId="8" hidden="1"/>
    <cellStyle name="Hyperlink" xfId="54" builtinId="8" hidden="1"/>
    <cellStyle name="Hyperlink" xfId="60" builtinId="8" hidden="1"/>
    <cellStyle name="Hyperlink" xfId="424" builtinId="8" hidden="1"/>
    <cellStyle name="Hyperlink" xfId="278" builtinId="8" hidden="1"/>
    <cellStyle name="Hyperlink" xfId="542" builtinId="8" hidden="1"/>
    <cellStyle name="Hyperlink" xfId="228" builtinId="8" hidden="1"/>
    <cellStyle name="Hyperlink" xfId="332" builtinId="8" hidden="1"/>
    <cellStyle name="Hyperlink" xfId="328" builtinId="8" hidden="1"/>
    <cellStyle name="Hyperlink" xfId="414" builtinId="8" hidden="1"/>
    <cellStyle name="Hyperlink" xfId="132" builtinId="8" hidden="1"/>
    <cellStyle name="Hyperlink" xfId="342" builtinId="8" hidden="1"/>
    <cellStyle name="Hyperlink" xfId="346" builtinId="8" hidden="1"/>
    <cellStyle name="Hyperlink" xfId="400" builtinId="8" hidden="1"/>
    <cellStyle name="Hyperlink" xfId="540" builtinId="8" hidden="1"/>
    <cellStyle name="Hyperlink" xfId="354" builtinId="8" hidden="1"/>
    <cellStyle name="Hyperlink" xfId="322" builtinId="8" hidden="1"/>
    <cellStyle name="Hyperlink" xfId="208" builtinId="8" hidden="1"/>
    <cellStyle name="Hyperlink" xfId="116" builtinId="8" hidden="1"/>
    <cellStyle name="Hyperlink" xfId="464" builtinId="8" hidden="1"/>
    <cellStyle name="Hyperlink" xfId="326" builtinId="8" hidden="1"/>
    <cellStyle name="Hyperlink" xfId="370" builtinId="8" hidden="1"/>
    <cellStyle name="Hyperlink" xfId="372" builtinId="8" hidden="1"/>
    <cellStyle name="Hyperlink" xfId="374" builtinId="8" hidden="1"/>
    <cellStyle name="Hyperlink" xfId="356" builtinId="8" hidden="1"/>
    <cellStyle name="Hyperlink" xfId="446" builtinId="8" hidden="1"/>
    <cellStyle name="Hyperlink" xfId="348" builtinId="8" hidden="1"/>
    <cellStyle name="Hyperlink" xfId="486" builtinId="8" hidden="1"/>
    <cellStyle name="Hyperlink" xfId="338" builtinId="8" hidden="1"/>
    <cellStyle name="Hyperlink" xfId="260" builtinId="8" hidden="1"/>
    <cellStyle name="Hyperlink" xfId="298" builtinId="8" hidden="1"/>
    <cellStyle name="Hyperlink" xfId="516" builtinId="8" hidden="1"/>
    <cellStyle name="Hyperlink" xfId="390" builtinId="8" hidden="1"/>
    <cellStyle name="Hyperlink" xfId="194" builtinId="8" hidden="1"/>
    <cellStyle name="Hyperlink" xfId="242" builtinId="8" hidden="1"/>
    <cellStyle name="Hyperlink" xfId="166" builtinId="8" hidden="1"/>
    <cellStyle name="Hyperlink" xfId="268" builtinId="8" hidden="1"/>
    <cellStyle name="Hyperlink" xfId="402" builtinId="8" hidden="1"/>
    <cellStyle name="Hyperlink" xfId="442" builtinId="8" hidden="1"/>
    <cellStyle name="Hyperlink" xfId="456" builtinId="8" hidden="1"/>
    <cellStyle name="Hyperlink" xfId="10" builtinId="8" hidden="1"/>
    <cellStyle name="Hyperlink" xfId="534" builtinId="8" hidden="1"/>
    <cellStyle name="Hyperlink" xfId="180" builtinId="8" hidden="1"/>
    <cellStyle name="Hyperlink" xfId="430" builtinId="8" hidden="1"/>
    <cellStyle name="Hyperlink" xfId="216" builtinId="8" hidden="1"/>
    <cellStyle name="Hyperlink" xfId="418" builtinId="8" hidden="1"/>
    <cellStyle name="Hyperlink" xfId="478" builtinId="8" hidden="1"/>
    <cellStyle name="Hyperlink" xfId="256" builtinId="8" hidden="1"/>
    <cellStyle name="Hyperlink" xfId="294" builtinId="8" hidden="1"/>
    <cellStyle name="Hyperlink" xfId="398" builtinId="8" hidden="1"/>
    <cellStyle name="Hyperlink" xfId="4" builtinId="8" hidden="1"/>
    <cellStyle name="Hyperlink" xfId="20" builtinId="8" hidden="1"/>
    <cellStyle name="Hyperlink" xfId="484" builtinId="8" hidden="1"/>
    <cellStyle name="Hyperlink" xfId="72" builtinId="8" hidden="1"/>
    <cellStyle name="Hyperlink" xfId="460" builtinId="8" hidden="1"/>
    <cellStyle name="Hyperlink" xfId="502" builtinId="8" hidden="1"/>
    <cellStyle name="Hyperlink" xfId="190" builtinId="8" hidden="1"/>
    <cellStyle name="Hyperlink" xfId="318" builtinId="8" hidden="1"/>
    <cellStyle name="Hyperlink" xfId="444" builtinId="8" hidden="1"/>
    <cellStyle name="Hyperlink" xfId="286" builtinId="8" hidden="1"/>
    <cellStyle name="Hyperlink" xfId="488" builtinId="8" hidden="1"/>
    <cellStyle name="Hyperlink" xfId="378" builtinId="8" hidden="1"/>
    <cellStyle name="Hyperlink" xfId="88" builtinId="8" hidden="1"/>
    <cellStyle name="Hyperlink" xfId="412" builtinId="8" hidden="1"/>
    <cellStyle name="Hyperlink" xfId="62" builtinId="8" hidden="1"/>
    <cellStyle name="Hyperlink" xfId="192" builtinId="8" hidden="1"/>
    <cellStyle name="Hyperlink" xfId="202" builtinId="8" hidden="1"/>
    <cellStyle name="Hyperlink" xfId="492" builtinId="8" hidden="1"/>
    <cellStyle name="Hyperlink" xfId="494" builtinId="8" hidden="1"/>
    <cellStyle name="Hyperlink" xfId="222" builtinId="8" hidden="1"/>
    <cellStyle name="Hyperlink" xfId="302" builtinId="8" hidden="1"/>
    <cellStyle name="Hyperlink" xfId="106" builtinId="8" hidden="1"/>
    <cellStyle name="Hyperlink" xfId="34" builtinId="8" hidden="1"/>
    <cellStyle name="Hyperlink" xfId="124" builtinId="8" hidden="1"/>
    <cellStyle name="Hyperlink" xfId="24" builtinId="8" hidden="1"/>
    <cellStyle name="Hyperlink" xfId="118" builtinId="8" hidden="1"/>
    <cellStyle name="Hyperlink" xfId="436" builtinId="8" hidden="1"/>
    <cellStyle name="Hyperlink" xfId="344" builtinId="8" hidden="1"/>
    <cellStyle name="Hyperlink" xfId="218" builtinId="8" hidden="1"/>
    <cellStyle name="Hyperlink" xfId="78" builtinId="8" hidden="1"/>
    <cellStyle name="Hyperlink" xfId="254" builtinId="8" hidden="1"/>
    <cellStyle name="Hyperlink" xfId="86" builtinId="8" hidden="1"/>
    <cellStyle name="Hyperlink" xfId="142" builtinId="8" hidden="1"/>
    <cellStyle name="Hyperlink" xfId="32" builtinId="8" hidden="1"/>
    <cellStyle name="Hyperlink" xfId="496" builtinId="8" hidden="1"/>
    <cellStyle name="Hyperlink" xfId="324" builtinId="8" hidden="1"/>
    <cellStyle name="Hyperlink" xfId="94" builtinId="8" hidden="1"/>
    <cellStyle name="Hyperlink" xfId="126" builtinId="8" hidden="1"/>
    <cellStyle name="Hyperlink" xfId="548" builtinId="8" hidden="1"/>
    <cellStyle name="Hyperlink" xfId="406" builtinId="8" hidden="1"/>
    <cellStyle name="Hyperlink" xfId="362" builtinId="8" hidden="1"/>
    <cellStyle name="Hyperlink" xfId="134" builtinId="8" hidden="1"/>
    <cellStyle name="Hyperlink" xfId="28" builtinId="8" hidden="1"/>
    <cellStyle name="Hyperlink" xfId="198" builtinId="8" hidden="1"/>
    <cellStyle name="Hyperlink" xfId="252" builtinId="8" hidden="1"/>
    <cellStyle name="Hyperlink" xfId="2" builtinId="8" hidden="1"/>
    <cellStyle name="Hyperlink" xfId="186" builtinId="8" hidden="1"/>
    <cellStyle name="Hyperlink" xfId="48" builtinId="8" hidden="1"/>
    <cellStyle name="Hyperlink" xfId="476" builtinId="8" hidden="1"/>
    <cellStyle name="Hyperlink" xfId="16" builtinId="8" hidden="1"/>
    <cellStyle name="Hyperlink" xfId="206" builtinId="8" hidden="1"/>
    <cellStyle name="Hyperlink" xfId="384" builtinId="8" hidden="1"/>
    <cellStyle name="Hyperlink" xfId="68" builtinId="8" hidden="1"/>
    <cellStyle name="Hyperlink" xfId="458" builtinId="8" hidden="1"/>
    <cellStyle name="Hyperlink" xfId="500" builtinId="8" hidden="1"/>
    <cellStyle name="Hyperlink" xfId="448" builtinId="8" hidden="1"/>
    <cellStyle name="Hyperlink" xfId="64" builtinId="8" hidden="1"/>
    <cellStyle name="Hyperlink" xfId="410" builtinId="8" hidden="1"/>
    <cellStyle name="Hyperlink" xfId="452" builtinId="8" hidden="1"/>
    <cellStyle name="Hyperlink" xfId="42" builtinId="8" hidden="1"/>
    <cellStyle name="Hyperlink" xfId="230" builtinId="8" hidden="1"/>
    <cellStyle name="Hyperlink" xfId="420" builtinId="8" hidden="1"/>
    <cellStyle name="Hyperlink" xfId="506" builtinId="8" hidden="1"/>
    <cellStyle name="Hyperlink" xfId="360" builtinId="8" hidden="1"/>
    <cellStyle name="Hyperlink" xfId="352" builtinId="8" hidden="1"/>
    <cellStyle name="Hyperlink" xfId="304" builtinId="8" hidden="1"/>
    <cellStyle name="Hyperlink" xfId="112" builtinId="8" hidden="1"/>
    <cellStyle name="Hyperlink" xfId="170" builtinId="8" hidden="1"/>
    <cellStyle name="Hyperlink" xfId="340" builtinId="8" hidden="1"/>
    <cellStyle name="Hyperlink" xfId="380" builtinId="8" hidden="1"/>
    <cellStyle name="Hyperlink" xfId="6" builtinId="8" hidden="1"/>
    <cellStyle name="Hyperlink" xfId="38" builtinId="8" hidden="1"/>
    <cellStyle name="Hyperlink" xfId="36" builtinId="8" hidden="1"/>
    <cellStyle name="Hyperlink" xfId="176" builtinId="8" hidden="1"/>
    <cellStyle name="Hyperlink" xfId="498" builtinId="8" hidden="1"/>
    <cellStyle name="Hyperlink" xfId="366" builtinId="8" hidden="1"/>
    <cellStyle name="Hyperlink" xfId="104" builtinId="8" hidden="1"/>
    <cellStyle name="Hyperlink" xfId="14" builtinId="8" hidden="1"/>
    <cellStyle name="Hyperlink" xfId="386" builtinId="8" hidden="1"/>
    <cellStyle name="Hyperlink" xfId="224" builtinId="8" hidden="1"/>
    <cellStyle name="Hyperlink" xfId="522" builtinId="8" hidden="1"/>
    <cellStyle name="Hyperlink" xfId="18" builtinId="8" hidden="1"/>
    <cellStyle name="Hyperlink" xfId="368" builtinId="8" hidden="1"/>
    <cellStyle name="Hyperlink" xfId="70" builtinId="8" hidden="1"/>
    <cellStyle name="Hyperlink" xfId="154" builtinId="8" hidden="1"/>
    <cellStyle name="Hyperlink" xfId="92" builtinId="8" hidden="1"/>
    <cellStyle name="Hyperlink" xfId="226" builtinId="8" hidden="1"/>
    <cellStyle name="Hyperlink" xfId="210" builtinId="8" hidden="1"/>
    <cellStyle name="Hyperlink" xfId="296" builtinId="8" hidden="1"/>
    <cellStyle name="Hyperlink" xfId="204" builtinId="8" hidden="1"/>
    <cellStyle name="Hyperlink" xfId="250" builtinId="8" hidden="1"/>
    <cellStyle name="Hyperlink" xfId="520" builtinId="8" hidden="1"/>
    <cellStyle name="Hyperlink" xfId="98" builtinId="8" hidden="1"/>
    <cellStyle name="Hyperlink" xfId="122" builtinId="8" hidden="1"/>
    <cellStyle name="Hyperlink" xfId="178" builtinId="8" hidden="1"/>
    <cellStyle name="Hyperlink" xfId="162" builtinId="8" hidden="1"/>
    <cellStyle name="Hyperlink" xfId="258" builtinId="8" hidden="1"/>
    <cellStyle name="Hyperlink" xfId="58" builtinId="8" hidden="1"/>
    <cellStyle name="Hyperlink" xfId="264" builtinId="8" hidden="1"/>
    <cellStyle name="Hyperlink" xfId="266" builtinId="8" hidden="1"/>
    <cellStyle name="Hyperlink" xfId="140" builtinId="8" hidden="1"/>
    <cellStyle name="Hyperlink" xfId="46" builtinId="8" hidden="1"/>
    <cellStyle name="Hyperlink" xfId="438" builtinId="8" hidden="1"/>
    <cellStyle name="Hyperlink" xfId="74" builtinId="8" hidden="1"/>
    <cellStyle name="Hyperlink" xfId="270" builtinId="8" hidden="1"/>
    <cellStyle name="Hyperlink" xfId="474" builtinId="8" hidden="1"/>
    <cellStyle name="Hyperlink" xfId="518" builtinId="8" hidden="1"/>
    <cellStyle name="Hyperlink" xfId="392" builtinId="8" hidden="1"/>
    <cellStyle name="Hyperlink" xfId="274" builtinId="8" hidden="1"/>
    <cellStyle name="Hyperlink" xfId="240" builtinId="8" hidden="1"/>
    <cellStyle name="Hyperlink" xfId="248" builtinId="8" hidden="1"/>
    <cellStyle name="Hyperlink" xfId="90" builtinId="8" hidden="1"/>
    <cellStyle name="Hyperlink" xfId="236" builtinId="8" hidden="1"/>
    <cellStyle name="Hyperlink" xfId="404" builtinId="8" hidden="1"/>
    <cellStyle name="Hyperlink" xfId="144" builtinId="8" hidden="1"/>
    <cellStyle name="Hyperlink" xfId="532" builtinId="8" hidden="1"/>
    <cellStyle name="Hyperlink" xfId="56" builtinId="8" hidden="1"/>
    <cellStyle name="Hyperlink" xfId="168" builtinId="8" hidden="1"/>
    <cellStyle name="Hyperlink" xfId="468" builtinId="8" hidden="1"/>
    <cellStyle name="Hyperlink" xfId="26" builtinId="8" hidden="1"/>
    <cellStyle name="Hyperlink" xfId="462" builtinId="8" hidden="1"/>
    <cellStyle name="Hyperlink" xfId="276" builtinId="8" hidden="1"/>
    <cellStyle name="Hyperlink" xfId="136" builtinId="8" hidden="1"/>
    <cellStyle name="Hyperlink" xfId="422" builtinId="8" hidden="1"/>
    <cellStyle name="Hyperlink" xfId="146" builtinId="8" hidden="1"/>
    <cellStyle name="Hyperlink" xfId="246" builtinId="8" hidden="1"/>
    <cellStyle name="Hyperlink" xfId="232" builtinId="8" hidden="1"/>
    <cellStyle name="Hyperlink" xfId="262" builtinId="8" hidden="1"/>
    <cellStyle name="Hyperlink" xfId="84" builtinId="8" hidden="1"/>
    <cellStyle name="Hyperlink" xfId="172" builtinId="8" hidden="1"/>
    <cellStyle name="Hyperlink" xfId="200" builtinId="8" hidden="1"/>
    <cellStyle name="Hyperlink" xfId="408" builtinId="8" hidden="1"/>
    <cellStyle name="Hyperlink" xfId="66" builtinId="8" hidden="1"/>
    <cellStyle name="Hyperlink" xfId="334" builtinId="8" hidden="1"/>
    <cellStyle name="Hyperlink" xfId="388" builtinId="8" hidden="1"/>
    <cellStyle name="Hyperlink" xfId="508" builtinId="8" hidden="1"/>
    <cellStyle name="Hyperlink" xfId="30" builtinId="8" hidden="1"/>
    <cellStyle name="Hyperlink" xfId="450" builtinId="8" hidden="1"/>
    <cellStyle name="Hyperlink" xfId="40" builtinId="8" hidden="1"/>
    <cellStyle name="Hyperlink" xfId="220" builtinId="8" hidden="1"/>
    <cellStyle name="Hyperlink" xfId="114" builtinId="8" hidden="1"/>
    <cellStyle name="Hyperlink" xfId="314" builtinId="8" hidden="1"/>
    <cellStyle name="Hyperlink" xfId="510" builtinId="8" hidden="1"/>
    <cellStyle name="Hyperlink" xfId="312" builtinId="8" hidden="1"/>
    <cellStyle name="Hyperlink" xfId="174" builtinId="8" hidden="1"/>
    <cellStyle name="Hyperlink" xfId="440" builtinId="8" hidden="1"/>
    <cellStyle name="Hyperlink" xfId="472" builtinId="8" hidden="1"/>
    <cellStyle name="Hyperlink" xfId="76" builtinId="8" hidden="1"/>
    <cellStyle name="Hyperlink" xfId="12" builtinId="8" hidden="1"/>
    <cellStyle name="Hyperlink" xfId="428" builtinId="8" hidden="1"/>
    <cellStyle name="Hyperlink" xfId="138" builtinId="8" hidden="1"/>
    <cellStyle name="Hyperlink" xfId="158" builtinId="8" hidden="1"/>
    <cellStyle name="Hyperlink" xfId="396" builtinId="8" hidden="1"/>
    <cellStyle name="Hyperlink" xfId="538" builtinId="8" hidden="1"/>
    <cellStyle name="Hyperlink" xfId="292" builtinId="8" hidden="1"/>
    <cellStyle name="Hyperlink" xfId="454" builtinId="8" hidden="1"/>
    <cellStyle name="Hyperlink" xfId="184" builtinId="8" hidden="1"/>
    <cellStyle name="Hyperlink" xfId="150" builtinId="8" hidden="1"/>
    <cellStyle name="Hyperlink" xfId="316" builtinId="8" hidden="1"/>
    <cellStyle name="Hyperlink" xfId="350" builtinId="8" hidden="1"/>
    <cellStyle name="Hyperlink" xfId="376" builtinId="8" hidden="1"/>
    <cellStyle name="Hyperlink" xfId="290" builtinId="8" hidden="1"/>
    <cellStyle name="Hyperlink" xfId="546" builtinId="8" hidden="1"/>
    <cellStyle name="Hyperlink" xfId="212" builtinId="8" hidden="1"/>
    <cellStyle name="Hyperlink" xfId="544" builtinId="8" hidden="1"/>
    <cellStyle name="Hyperlink" xfId="524" builtinId="8" hidden="1"/>
    <cellStyle name="Hyperlink" xfId="526" builtinId="8" hidden="1"/>
    <cellStyle name="Hyperlink" xfId="536" builtinId="8" hidden="1"/>
    <cellStyle name="Hyperlink" xfId="148" builtinId="8" hidden="1"/>
    <cellStyle name="Hyperlink" xfId="100" builtinId="8" hidden="1"/>
    <cellStyle name="Hyperlink" xfId="504" builtinId="8" hidden="1"/>
    <cellStyle name="Hyperlink" xfId="466" builtinId="8" hidden="1"/>
    <cellStyle name="Hyperlink" xfId="550" builtinId="8" hidden="1"/>
    <cellStyle name="Hyperlink" xfId="394" builtinId="8" hidden="1"/>
    <cellStyle name="Hyperlink" xfId="364" builtinId="8" hidden="1"/>
    <cellStyle name="Hyperlink" xfId="514" builtinId="8" hidden="1"/>
    <cellStyle name="Hyperlink" xfId="120" builtinId="8" hidden="1"/>
    <cellStyle name="Hyperlink" xfId="528" builtinId="8" hidden="1"/>
    <cellStyle name="Hyperlink" xfId="530" builtinId="8" hidden="1"/>
    <cellStyle name="Hyperlink" xfId="96" builtinId="8" hidden="1"/>
    <cellStyle name="Hyperlink" xfId="288" builtinId="8" hidden="1"/>
    <cellStyle name="Hyperlink" xfId="512" builtinId="8" hidden="1"/>
    <cellStyle name="Hyperlink" xfId="50" builtinId="8" hidden="1"/>
    <cellStyle name="Hyperlink" xfId="490" builtinId="8" hidden="1"/>
    <cellStyle name="Hyperlink" xfId="280" builtinId="8" hidden="1"/>
    <cellStyle name="Hyperlink" xfId="128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X183"/>
  <sheetViews>
    <sheetView tabSelected="1" topLeftCell="A48" zoomScale="85" zoomScaleNormal="85" zoomScalePageLayoutView="85" workbookViewId="0">
      <selection activeCell="A56" sqref="A56"/>
    </sheetView>
  </sheetViews>
  <sheetFormatPr defaultColWidth="6.19921875" defaultRowHeight="15.5" x14ac:dyDescent="0.3"/>
  <cols>
    <col min="1" max="1" width="56.3984375" style="84" customWidth="1"/>
    <col min="2" max="2" width="15.19921875" style="81" customWidth="1"/>
    <col min="3" max="5" width="15.19921875" style="84" customWidth="1"/>
    <col min="6" max="6" width="18.06640625" style="84" customWidth="1"/>
    <col min="7" max="7" width="17.59765625" style="84" customWidth="1"/>
    <col min="8" max="8" width="18.06640625" style="84" customWidth="1"/>
    <col min="9" max="9" width="33.19921875" style="84" customWidth="1"/>
    <col min="10" max="10" width="6.19921875" style="84"/>
    <col min="11" max="12" width="9" style="84" bestFit="1" customWidth="1"/>
    <col min="13" max="13" width="8.06640625" style="84" bestFit="1" customWidth="1"/>
    <col min="14" max="16384" width="6.19921875" style="84"/>
  </cols>
  <sheetData>
    <row r="1" spans="1:102" s="88" customFormat="1" ht="18.5" x14ac:dyDescent="0.45">
      <c r="A1" s="155" t="s">
        <v>0</v>
      </c>
      <c r="B1" s="155"/>
      <c r="C1" s="155"/>
      <c r="D1" s="155"/>
      <c r="E1" s="155"/>
      <c r="F1" s="155"/>
      <c r="G1" s="155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</row>
    <row r="2" spans="1:102" s="88" customFormat="1" x14ac:dyDescent="0.35">
      <c r="A2" s="156" t="s">
        <v>1</v>
      </c>
      <c r="B2" s="156"/>
      <c r="C2" s="156"/>
      <c r="D2" s="156"/>
      <c r="E2" s="156"/>
      <c r="F2" s="156"/>
      <c r="G2" s="15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</row>
    <row r="3" spans="1:102" s="88" customFormat="1" ht="16.149999999999999" customHeight="1" x14ac:dyDescent="0.35">
      <c r="A3" s="156" t="str">
        <f ca="1">"UPDATED ON : " &amp; MONTH(TODAY()) &amp;"/" &amp; DAY(TODAY()) &amp;"/" &amp; YEAR(TODAY())</f>
        <v>UPDATED ON : 3/24/2022</v>
      </c>
      <c r="B3" s="156"/>
      <c r="C3" s="156"/>
      <c r="D3" s="156"/>
      <c r="E3" s="156"/>
      <c r="F3" s="156"/>
      <c r="G3" s="15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</row>
    <row r="4" spans="1:102" s="88" customFormat="1" x14ac:dyDescent="0.35">
      <c r="A4" s="91"/>
      <c r="B4" s="92"/>
      <c r="C4" s="93"/>
      <c r="D4" s="93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</row>
    <row r="5" spans="1:102" s="88" customFormat="1" x14ac:dyDescent="0.35">
      <c r="A5" s="159" t="s">
        <v>2</v>
      </c>
      <c r="B5" s="159"/>
      <c r="C5" s="159"/>
      <c r="D5" s="159"/>
      <c r="E5" s="159"/>
      <c r="F5" s="159"/>
      <c r="G5" s="159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</row>
    <row r="6" spans="1:102" ht="15" customHeight="1" x14ac:dyDescent="0.3">
      <c r="A6" s="142" t="s">
        <v>3</v>
      </c>
      <c r="B6" s="142" t="s">
        <v>4</v>
      </c>
      <c r="C6" s="154" t="s">
        <v>5</v>
      </c>
      <c r="D6" s="154"/>
      <c r="E6" s="154"/>
      <c r="F6" s="154"/>
      <c r="G6" s="154"/>
    </row>
    <row r="7" spans="1:102" s="88" customFormat="1" x14ac:dyDescent="0.35">
      <c r="A7" s="161" t="s">
        <v>6</v>
      </c>
      <c r="B7" s="161"/>
      <c r="C7" s="161"/>
      <c r="D7" s="161"/>
      <c r="E7" s="161"/>
      <c r="F7" s="161"/>
      <c r="G7" s="161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</row>
    <row r="8" spans="1:102" s="88" customFormat="1" x14ac:dyDescent="0.35">
      <c r="A8" s="91" t="s">
        <v>7</v>
      </c>
      <c r="B8" s="100">
        <f>B26</f>
        <v>69193.7</v>
      </c>
      <c r="C8" s="153"/>
      <c r="D8" s="153"/>
      <c r="E8" s="153"/>
      <c r="F8" s="153"/>
      <c r="G8" s="153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</row>
    <row r="9" spans="1:102" s="88" customFormat="1" x14ac:dyDescent="0.35">
      <c r="A9" s="91" t="s">
        <v>8</v>
      </c>
      <c r="B9" s="100">
        <f>B112</f>
        <v>64461.110000000008</v>
      </c>
      <c r="C9" s="153"/>
      <c r="D9" s="153"/>
      <c r="E9" s="153"/>
      <c r="F9" s="153"/>
      <c r="G9" s="153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</row>
    <row r="10" spans="1:102" s="88" customFormat="1" x14ac:dyDescent="0.35">
      <c r="A10" s="91" t="s">
        <v>9</v>
      </c>
      <c r="B10" s="100">
        <f>E155</f>
        <v>0</v>
      </c>
      <c r="C10" s="153" t="s">
        <v>10</v>
      </c>
      <c r="D10" s="153"/>
      <c r="E10" s="153"/>
      <c r="F10" s="153"/>
      <c r="G10" s="153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</row>
    <row r="11" spans="1:102" s="88" customFormat="1" x14ac:dyDescent="0.35">
      <c r="A11" s="91" t="s">
        <v>11</v>
      </c>
      <c r="B11" s="100">
        <f>D182</f>
        <v>225.68</v>
      </c>
      <c r="C11" s="153" t="s">
        <v>12</v>
      </c>
      <c r="D11" s="153"/>
      <c r="E11" s="153"/>
      <c r="F11" s="153"/>
      <c r="G11" s="153"/>
      <c r="H11" s="97"/>
      <c r="I11" s="97"/>
      <c r="J11" s="97"/>
      <c r="K11" s="97"/>
      <c r="L11" s="97"/>
      <c r="M11" s="105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</row>
    <row r="12" spans="1:102" s="88" customFormat="1" x14ac:dyDescent="0.35">
      <c r="A12" s="157"/>
      <c r="B12" s="157"/>
      <c r="C12" s="157"/>
      <c r="D12" s="157"/>
      <c r="E12" s="157"/>
      <c r="F12" s="157"/>
      <c r="G12" s="15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</row>
    <row r="13" spans="1:102" s="88" customFormat="1" x14ac:dyDescent="0.35">
      <c r="A13" s="99" t="s">
        <v>13</v>
      </c>
      <c r="B13" s="101">
        <f>B8-B9-B10-B11</f>
        <v>4506.9099999999889</v>
      </c>
      <c r="C13" s="153"/>
      <c r="D13" s="153"/>
      <c r="E13" s="153"/>
      <c r="F13" s="153"/>
      <c r="G13" s="153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</row>
    <row r="14" spans="1:102" s="88" customFormat="1" x14ac:dyDescent="0.35">
      <c r="A14" s="157"/>
      <c r="B14" s="157"/>
      <c r="C14" s="157"/>
      <c r="D14" s="157"/>
      <c r="E14" s="157"/>
      <c r="F14" s="157"/>
      <c r="G14" s="15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</row>
    <row r="15" spans="1:102" s="88" customFormat="1" x14ac:dyDescent="0.35">
      <c r="A15" s="160" t="s">
        <v>7</v>
      </c>
      <c r="B15" s="160"/>
      <c r="C15" s="160"/>
      <c r="D15" s="160"/>
      <c r="E15" s="160"/>
      <c r="F15" s="160"/>
      <c r="G15" s="160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</row>
    <row r="16" spans="1:102" ht="15" customHeight="1" x14ac:dyDescent="0.3">
      <c r="A16" s="142" t="s">
        <v>3</v>
      </c>
      <c r="B16" s="142" t="s">
        <v>4</v>
      </c>
      <c r="C16" s="154" t="s">
        <v>5</v>
      </c>
      <c r="D16" s="154"/>
      <c r="E16" s="154"/>
      <c r="F16" s="154"/>
      <c r="G16" s="154"/>
    </row>
    <row r="17" spans="1:102" ht="15" customHeight="1" x14ac:dyDescent="0.3">
      <c r="A17" s="151"/>
      <c r="B17" s="151"/>
      <c r="C17" s="151"/>
      <c r="D17" s="151"/>
      <c r="E17" s="151"/>
      <c r="F17" s="151"/>
      <c r="G17" s="151"/>
    </row>
    <row r="18" spans="1:102" s="88" customFormat="1" x14ac:dyDescent="0.35">
      <c r="A18" s="94" t="s">
        <v>14</v>
      </c>
      <c r="B18" s="130">
        <v>59542</v>
      </c>
      <c r="C18" s="152"/>
      <c r="D18" s="152"/>
      <c r="E18" s="152"/>
      <c r="F18" s="152"/>
      <c r="G18" s="152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</row>
    <row r="19" spans="1:102" s="88" customFormat="1" x14ac:dyDescent="0.35">
      <c r="A19" s="94" t="s">
        <v>15</v>
      </c>
      <c r="B19" s="92">
        <f>'Restricted (40)'!D3</f>
        <v>4763.3599999999997</v>
      </c>
      <c r="C19" s="93"/>
      <c r="D19" s="93"/>
      <c r="E19" s="93"/>
      <c r="F19" s="93"/>
      <c r="G19" s="93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</row>
    <row r="20" spans="1:102" s="88" customFormat="1" x14ac:dyDescent="0.35">
      <c r="A20" s="94" t="s">
        <v>16</v>
      </c>
      <c r="B20" s="92">
        <f>'Restricted (40)'!B31</f>
        <v>850</v>
      </c>
      <c r="C20" s="93"/>
      <c r="D20" s="93"/>
      <c r="E20" s="93"/>
      <c r="F20" s="93"/>
      <c r="G20" s="93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</row>
    <row r="21" spans="1:102" s="88" customFormat="1" x14ac:dyDescent="0.35">
      <c r="A21" s="94" t="s">
        <v>17</v>
      </c>
      <c r="B21" s="92">
        <f>600</f>
        <v>600</v>
      </c>
      <c r="C21" s="153"/>
      <c r="D21" s="153"/>
      <c r="E21" s="153"/>
      <c r="F21" s="153"/>
      <c r="G21" s="153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</row>
    <row r="22" spans="1:102" s="88" customFormat="1" x14ac:dyDescent="0.35">
      <c r="A22" s="94" t="s">
        <v>18</v>
      </c>
      <c r="B22" s="92">
        <f>'Restricted (40)'!B72</f>
        <v>2494</v>
      </c>
      <c r="C22" s="141"/>
      <c r="D22" s="141"/>
      <c r="E22" s="141"/>
      <c r="F22" s="141"/>
      <c r="G22" s="141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</row>
    <row r="23" spans="1:102" s="88" customFormat="1" x14ac:dyDescent="0.35">
      <c r="A23" s="94" t="s">
        <v>19</v>
      </c>
      <c r="B23" s="92">
        <f>825</f>
        <v>825</v>
      </c>
      <c r="C23" s="141"/>
      <c r="D23" s="141"/>
      <c r="E23" s="141"/>
      <c r="F23" s="141"/>
      <c r="G23" s="141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</row>
    <row r="24" spans="1:102" s="88" customFormat="1" x14ac:dyDescent="0.35">
      <c r="A24" s="94" t="s">
        <v>20</v>
      </c>
      <c r="B24" s="92">
        <f>'Restricted (40)'!B40</f>
        <v>119.34</v>
      </c>
      <c r="C24" s="141"/>
      <c r="D24" s="141"/>
      <c r="E24" s="141"/>
      <c r="F24" s="141"/>
      <c r="G24" s="141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</row>
    <row r="25" spans="1:102" s="88" customFormat="1" x14ac:dyDescent="0.35">
      <c r="A25" s="94" t="s">
        <v>21</v>
      </c>
      <c r="B25" s="92">
        <f>'Restricted (40)'!B100</f>
        <v>1550</v>
      </c>
      <c r="C25" s="141"/>
      <c r="D25" s="141"/>
      <c r="E25" s="141"/>
      <c r="F25" s="141"/>
      <c r="G25" s="141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</row>
    <row r="26" spans="1:102" s="88" customFormat="1" x14ac:dyDescent="0.35">
      <c r="A26" s="95" t="s">
        <v>22</v>
      </c>
      <c r="B26" s="96">
        <f>SUM(B18:B24)</f>
        <v>69193.7</v>
      </c>
      <c r="C26" s="153"/>
      <c r="D26" s="153"/>
      <c r="E26" s="153"/>
      <c r="F26" s="153"/>
      <c r="G26" s="153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</row>
    <row r="27" spans="1:102" x14ac:dyDescent="0.3">
      <c r="A27" s="148"/>
      <c r="B27" s="148"/>
      <c r="C27" s="148"/>
      <c r="D27" s="148"/>
      <c r="E27" s="148"/>
      <c r="F27" s="148"/>
      <c r="G27" s="148"/>
      <c r="L27" s="83"/>
    </row>
    <row r="28" spans="1:102" s="88" customFormat="1" x14ac:dyDescent="0.35">
      <c r="A28" s="158" t="s">
        <v>8</v>
      </c>
      <c r="B28" s="158"/>
      <c r="C28" s="158"/>
      <c r="D28" s="158"/>
      <c r="E28" s="158"/>
      <c r="F28" s="158"/>
      <c r="G28" s="158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</row>
    <row r="29" spans="1:102" ht="15" customHeight="1" x14ac:dyDescent="0.3">
      <c r="A29" s="142" t="s">
        <v>3</v>
      </c>
      <c r="B29" s="142" t="s">
        <v>4</v>
      </c>
      <c r="C29" s="154" t="s">
        <v>5</v>
      </c>
      <c r="D29" s="154"/>
      <c r="E29" s="154"/>
      <c r="F29" s="154"/>
      <c r="G29" s="154"/>
    </row>
    <row r="30" spans="1:102" ht="15" customHeight="1" x14ac:dyDescent="0.3">
      <c r="A30" s="151"/>
      <c r="B30" s="151"/>
      <c r="C30" s="151"/>
      <c r="D30" s="151"/>
      <c r="E30" s="151"/>
      <c r="F30" s="151"/>
      <c r="G30" s="151"/>
    </row>
    <row r="31" spans="1:102" x14ac:dyDescent="0.3">
      <c r="A31" s="98" t="s">
        <v>23</v>
      </c>
      <c r="B31" s="98"/>
      <c r="C31" s="98"/>
      <c r="D31" s="98"/>
    </row>
    <row r="32" spans="1:102" x14ac:dyDescent="0.3">
      <c r="A32" s="53" t="s">
        <v>24</v>
      </c>
      <c r="B32" s="132">
        <f>'Restricted (40)'!C6+'Restricted (40)'!C11</f>
        <v>330.32</v>
      </c>
      <c r="C32" s="148" t="s">
        <v>25</v>
      </c>
      <c r="D32" s="148"/>
      <c r="E32" s="148"/>
      <c r="F32" s="148"/>
      <c r="G32" s="148"/>
    </row>
    <row r="33" spans="1:12" x14ac:dyDescent="0.3">
      <c r="A33" s="53" t="s">
        <v>26</v>
      </c>
      <c r="B33" s="132">
        <f>'Restricted (40)'!C10</f>
        <v>70.78</v>
      </c>
      <c r="C33" s="148" t="s">
        <v>27</v>
      </c>
      <c r="D33" s="148"/>
      <c r="E33" s="148"/>
      <c r="F33" s="148"/>
      <c r="G33" s="148"/>
    </row>
    <row r="34" spans="1:12" x14ac:dyDescent="0.3">
      <c r="A34" s="53" t="s">
        <v>28</v>
      </c>
      <c r="B34" s="132">
        <f>'Restricted (40)'!C7</f>
        <v>684</v>
      </c>
      <c r="C34" s="148" t="s">
        <v>27</v>
      </c>
      <c r="D34" s="148"/>
      <c r="E34" s="148"/>
      <c r="F34" s="148"/>
      <c r="G34" s="148"/>
    </row>
    <row r="35" spans="1:12" x14ac:dyDescent="0.3">
      <c r="A35" s="53" t="s">
        <v>29</v>
      </c>
      <c r="B35" s="132">
        <f>'Restricted (40)'!C9+'Restricted (40)'!C12+'Restricted (40)'!C13+'Restricted (40)'!C24+'Restricted (40)'!C35+'Restricted (40)'!C43+'Restricted (40)'!C45+'Restricted (40)'!C73+'Restricted (40)'!C46+'Restricted (40)'!C47+'Restricted (40)'!C87+'Restricted (40)'!C92+'Restricted (40)'!C101</f>
        <v>374.80999999999995</v>
      </c>
      <c r="C35" s="148"/>
      <c r="D35" s="148"/>
      <c r="E35" s="148"/>
      <c r="F35" s="148"/>
      <c r="G35" s="148"/>
    </row>
    <row r="36" spans="1:12" x14ac:dyDescent="0.3">
      <c r="A36" s="53" t="s">
        <v>30</v>
      </c>
      <c r="B36" s="132">
        <f>'Restricted (40)'!C62+'Restricted (40)'!C104</f>
        <v>3154.25</v>
      </c>
      <c r="C36" s="148"/>
      <c r="D36" s="148"/>
      <c r="E36" s="148"/>
      <c r="F36" s="148"/>
      <c r="G36" s="148"/>
    </row>
    <row r="37" spans="1:12" x14ac:dyDescent="0.3">
      <c r="A37" s="53" t="s">
        <v>31</v>
      </c>
      <c r="B37" s="132">
        <f>'Restricted (40)'!C27+'Restricted (40)'!C39</f>
        <v>776.29</v>
      </c>
      <c r="C37" s="106"/>
      <c r="D37" s="106"/>
      <c r="E37" s="106"/>
      <c r="F37" s="106"/>
      <c r="G37" s="106"/>
    </row>
    <row r="38" spans="1:12" x14ac:dyDescent="0.3">
      <c r="A38" s="53" t="s">
        <v>32</v>
      </c>
      <c r="B38" s="132">
        <f>'Restricted (40)'!C42</f>
        <v>276.85000000000002</v>
      </c>
      <c r="C38" s="106"/>
      <c r="D38" s="106"/>
      <c r="E38" s="106"/>
      <c r="F38" s="106"/>
      <c r="G38" s="106"/>
    </row>
    <row r="39" spans="1:12" x14ac:dyDescent="0.3">
      <c r="A39" s="84" t="s">
        <v>33</v>
      </c>
      <c r="B39" s="132">
        <f>'Restricted (40)'!C82+'Restricted (40)'!C111</f>
        <v>530</v>
      </c>
      <c r="C39" s="140"/>
      <c r="D39" s="140"/>
      <c r="E39" s="140"/>
      <c r="F39" s="140"/>
      <c r="G39" s="140"/>
    </row>
    <row r="40" spans="1:12" x14ac:dyDescent="0.3">
      <c r="B40" s="132"/>
      <c r="C40" s="140"/>
      <c r="D40" s="140"/>
      <c r="E40" s="140"/>
      <c r="F40" s="140"/>
      <c r="G40" s="140"/>
    </row>
    <row r="41" spans="1:12" x14ac:dyDescent="0.3">
      <c r="A41" s="140" t="s">
        <v>34</v>
      </c>
      <c r="B41" s="134">
        <f>SUM(B32:B40)</f>
        <v>6197.3</v>
      </c>
      <c r="C41" s="150"/>
      <c r="D41" s="150"/>
      <c r="E41" s="150"/>
      <c r="F41" s="150"/>
      <c r="G41" s="150"/>
    </row>
    <row r="42" spans="1:12" x14ac:dyDescent="0.3">
      <c r="B42" s="134"/>
      <c r="C42" s="150"/>
      <c r="D42" s="150"/>
      <c r="E42" s="150"/>
      <c r="F42" s="150"/>
      <c r="G42" s="150"/>
    </row>
    <row r="43" spans="1:12" x14ac:dyDescent="0.3">
      <c r="A43" s="86" t="s">
        <v>35</v>
      </c>
      <c r="B43" s="135"/>
      <c r="C43" s="150"/>
      <c r="D43" s="150"/>
      <c r="E43" s="150"/>
      <c r="F43" s="150"/>
      <c r="G43" s="150"/>
      <c r="L43" s="83"/>
    </row>
    <row r="44" spans="1:12" x14ac:dyDescent="0.3">
      <c r="A44" s="53" t="s">
        <v>36</v>
      </c>
      <c r="B44" s="134">
        <f>'Restricted (40)'!C97</f>
        <v>120.58</v>
      </c>
      <c r="C44" s="150"/>
      <c r="D44" s="150"/>
      <c r="E44" s="150"/>
      <c r="F44" s="150"/>
      <c r="G44" s="150"/>
    </row>
    <row r="45" spans="1:12" x14ac:dyDescent="0.3">
      <c r="A45" s="53"/>
      <c r="B45" s="134"/>
      <c r="C45" s="140"/>
      <c r="D45" s="140"/>
      <c r="E45" s="140"/>
      <c r="F45" s="140"/>
      <c r="G45" s="140"/>
    </row>
    <row r="46" spans="1:12" x14ac:dyDescent="0.3">
      <c r="A46" s="53"/>
      <c r="B46" s="134"/>
      <c r="C46" s="140"/>
      <c r="D46" s="140"/>
      <c r="E46" s="140"/>
      <c r="F46" s="140"/>
      <c r="G46" s="140"/>
    </row>
    <row r="47" spans="1:12" x14ac:dyDescent="0.3">
      <c r="A47" s="53"/>
      <c r="B47" s="134"/>
      <c r="C47" s="140"/>
      <c r="D47" s="140"/>
      <c r="E47" s="140"/>
      <c r="F47" s="140"/>
      <c r="G47" s="140"/>
    </row>
    <row r="48" spans="1:12" x14ac:dyDescent="0.3">
      <c r="B48" s="136"/>
      <c r="C48" s="140"/>
      <c r="D48" s="140"/>
      <c r="E48" s="140"/>
      <c r="F48" s="140"/>
      <c r="G48" s="140"/>
    </row>
    <row r="49" spans="1:7" x14ac:dyDescent="0.3">
      <c r="A49" s="140" t="s">
        <v>34</v>
      </c>
      <c r="B49" s="134">
        <f>SUM(B44:B46)</f>
        <v>120.58</v>
      </c>
      <c r="C49" s="150"/>
      <c r="D49" s="150"/>
      <c r="E49" s="150"/>
      <c r="F49" s="150"/>
      <c r="G49" s="150"/>
    </row>
    <row r="50" spans="1:7" x14ac:dyDescent="0.3">
      <c r="B50" s="134"/>
      <c r="C50" s="150"/>
      <c r="D50" s="150"/>
      <c r="E50" s="150"/>
      <c r="F50" s="150"/>
      <c r="G50" s="150"/>
    </row>
    <row r="51" spans="1:7" x14ac:dyDescent="0.3">
      <c r="A51" s="86" t="s">
        <v>37</v>
      </c>
      <c r="B51" s="134"/>
      <c r="C51" s="150"/>
      <c r="D51" s="150"/>
      <c r="E51" s="150"/>
      <c r="F51" s="150"/>
      <c r="G51" s="150"/>
    </row>
    <row r="52" spans="1:7" x14ac:dyDescent="0.3">
      <c r="A52" s="53" t="s">
        <v>38</v>
      </c>
      <c r="B52" s="134">
        <f>'Restricted (40)'!C18</f>
        <v>700</v>
      </c>
      <c r="C52" s="150"/>
      <c r="D52" s="150"/>
      <c r="E52" s="150"/>
      <c r="F52" s="150"/>
      <c r="G52" s="150"/>
    </row>
    <row r="53" spans="1:7" x14ac:dyDescent="0.3">
      <c r="A53" s="53" t="s">
        <v>39</v>
      </c>
      <c r="B53" s="134">
        <f>'Restricted (40)'!C14+'Restricted (40)'!C38+'Restricted (40)'!C44</f>
        <v>4410.32</v>
      </c>
      <c r="C53" s="140"/>
      <c r="D53" s="140"/>
      <c r="E53" s="140"/>
      <c r="F53" s="140"/>
      <c r="G53" s="140"/>
    </row>
    <row r="54" spans="1:7" x14ac:dyDescent="0.3">
      <c r="A54" s="53" t="s">
        <v>40</v>
      </c>
      <c r="B54" s="134">
        <f>'Restricted (40)'!C74</f>
        <v>2676</v>
      </c>
      <c r="C54" s="140"/>
      <c r="D54" s="140"/>
      <c r="E54" s="140"/>
      <c r="F54" s="140"/>
      <c r="G54" s="140"/>
    </row>
    <row r="55" spans="1:7" x14ac:dyDescent="0.3">
      <c r="A55" s="53" t="s">
        <v>41</v>
      </c>
      <c r="B55" s="134">
        <f>'Restricted (40)'!C55+'Restricted (40)'!C103</f>
        <v>229.73000000000002</v>
      </c>
      <c r="C55" s="140"/>
      <c r="D55" s="140"/>
      <c r="E55" s="140"/>
      <c r="F55" s="140"/>
      <c r="G55" s="140"/>
    </row>
    <row r="56" spans="1:7" x14ac:dyDescent="0.3">
      <c r="A56" s="53" t="s">
        <v>42</v>
      </c>
      <c r="B56" s="134">
        <f>'Restricted (40)'!C84</f>
        <v>700</v>
      </c>
      <c r="C56" s="140"/>
      <c r="D56" s="140"/>
      <c r="E56" s="140"/>
      <c r="F56" s="140"/>
      <c r="G56" s="140"/>
    </row>
    <row r="57" spans="1:7" x14ac:dyDescent="0.3">
      <c r="B57" s="136"/>
      <c r="C57" s="140"/>
      <c r="D57" s="140"/>
      <c r="E57" s="140"/>
      <c r="F57" s="140"/>
      <c r="G57" s="140"/>
    </row>
    <row r="58" spans="1:7" x14ac:dyDescent="0.3">
      <c r="A58" s="140" t="s">
        <v>34</v>
      </c>
      <c r="B58" s="134">
        <f>SUM(B52:B56)</f>
        <v>8716.0499999999993</v>
      </c>
      <c r="C58" s="150"/>
      <c r="D58" s="150"/>
      <c r="E58" s="150"/>
      <c r="F58" s="150"/>
      <c r="G58" s="150"/>
    </row>
    <row r="59" spans="1:7" x14ac:dyDescent="0.3">
      <c r="B59" s="134"/>
      <c r="C59" s="150"/>
      <c r="D59" s="150"/>
      <c r="E59" s="150"/>
      <c r="F59" s="150"/>
      <c r="G59" s="150"/>
    </row>
    <row r="60" spans="1:7" x14ac:dyDescent="0.3">
      <c r="A60" s="86" t="s">
        <v>43</v>
      </c>
      <c r="B60" s="134"/>
      <c r="C60" s="150"/>
      <c r="D60" s="150"/>
      <c r="E60" s="150"/>
      <c r="F60" s="150"/>
      <c r="G60" s="150"/>
    </row>
    <row r="61" spans="1:7" x14ac:dyDescent="0.3">
      <c r="A61" s="53" t="s">
        <v>44</v>
      </c>
      <c r="B61" s="132">
        <f>'Restricted (40)'!C8+'Restricted (40)'!C15+'Restricted (40)'!C8+'Restricted (40)'!C105</f>
        <v>795.81999999999994</v>
      </c>
      <c r="C61" s="140"/>
      <c r="D61" s="140"/>
      <c r="E61" s="140"/>
      <c r="F61" s="140"/>
      <c r="G61" s="140"/>
    </row>
    <row r="62" spans="1:7" x14ac:dyDescent="0.3">
      <c r="A62" s="53" t="s">
        <v>45</v>
      </c>
      <c r="B62" s="132">
        <f>'Restricted (40)'!C4+'Restricted (40)'!C5</f>
        <v>1285</v>
      </c>
      <c r="C62" s="140"/>
      <c r="D62" s="140"/>
      <c r="E62" s="140"/>
      <c r="F62" s="140"/>
      <c r="G62" s="140"/>
    </row>
    <row r="63" spans="1:7" x14ac:dyDescent="0.3">
      <c r="A63" s="53" t="s">
        <v>46</v>
      </c>
      <c r="B63" s="132">
        <f>'Restricted (40)'!C16+'Restricted (40)'!C17+'Restricted (40)'!C19</f>
        <v>590.28</v>
      </c>
      <c r="C63" s="140"/>
      <c r="D63" s="140"/>
      <c r="E63" s="140"/>
      <c r="F63" s="140"/>
      <c r="G63" s="140"/>
    </row>
    <row r="64" spans="1:7" x14ac:dyDescent="0.3">
      <c r="A64" s="53" t="s">
        <v>47</v>
      </c>
      <c r="B64" s="132">
        <v>0</v>
      </c>
      <c r="C64" s="140"/>
      <c r="D64" s="140"/>
      <c r="E64" s="140"/>
      <c r="F64" s="140"/>
      <c r="G64" s="140"/>
    </row>
    <row r="65" spans="1:11" x14ac:dyDescent="0.3">
      <c r="A65" s="53" t="s">
        <v>48</v>
      </c>
      <c r="B65" s="132">
        <f>'Restricted (40)'!C23+'Restricted (40)'!C22+'Restricted (40)'!C26+'Restricted (40)'!C29+'Restricted (40)'!C30+'Restricted (40)'!C37+'Restricted (40)'!C36+'Restricted (40)'!C60+'Restricted (40)'!C63+'Restricted (40)'!C64+'Restricted (40)'!C68+'Restricted (40)'!C66+'Restricted (40)'!C76</f>
        <v>2914.18</v>
      </c>
      <c r="C65" s="140"/>
      <c r="D65" s="140"/>
      <c r="E65" s="140"/>
      <c r="F65" s="140"/>
      <c r="G65" s="140"/>
    </row>
    <row r="66" spans="1:11" x14ac:dyDescent="0.3">
      <c r="A66" s="53" t="s">
        <v>49</v>
      </c>
      <c r="B66" s="132">
        <f>'Restricted (40)'!C34</f>
        <v>1587.1</v>
      </c>
      <c r="C66" s="140"/>
      <c r="D66" s="140"/>
      <c r="E66" s="140"/>
      <c r="F66" s="140"/>
      <c r="G66" s="140"/>
    </row>
    <row r="67" spans="1:11" x14ac:dyDescent="0.3">
      <c r="A67" s="53" t="s">
        <v>50</v>
      </c>
      <c r="B67" s="132">
        <f>'Restricted (40)'!C50+'Restricted (40)'!C51</f>
        <v>572.05999999999995</v>
      </c>
      <c r="C67" s="140"/>
      <c r="D67" s="140"/>
      <c r="E67" s="140"/>
      <c r="F67" s="140"/>
      <c r="G67" s="140"/>
    </row>
    <row r="68" spans="1:11" x14ac:dyDescent="0.3">
      <c r="A68" s="53" t="s">
        <v>51</v>
      </c>
      <c r="B68" s="132">
        <f>'Restricted (40)'!C41+'Restricted (40)'!C67</f>
        <v>8588</v>
      </c>
      <c r="C68" s="140"/>
      <c r="D68" s="140"/>
      <c r="E68" s="140"/>
      <c r="F68" s="140"/>
      <c r="G68" s="140"/>
    </row>
    <row r="69" spans="1:11" x14ac:dyDescent="0.3">
      <c r="A69" s="53" t="s">
        <v>52</v>
      </c>
      <c r="B69" s="132">
        <f>'Restricted (40)'!C49+'Restricted (40)'!C48</f>
        <v>105.94</v>
      </c>
      <c r="C69" s="140"/>
      <c r="D69" s="140"/>
      <c r="E69" s="140"/>
      <c r="F69" s="140"/>
      <c r="G69" s="140"/>
    </row>
    <row r="70" spans="1:11" x14ac:dyDescent="0.3">
      <c r="A70" s="53" t="s">
        <v>53</v>
      </c>
      <c r="B70" s="132">
        <f>'Restricted (40)'!C109</f>
        <v>480</v>
      </c>
      <c r="C70" s="140"/>
      <c r="D70" s="140"/>
      <c r="E70" s="140"/>
      <c r="F70" s="140"/>
      <c r="G70" s="140"/>
    </row>
    <row r="71" spans="1:11" x14ac:dyDescent="0.3">
      <c r="A71" s="53" t="s">
        <v>54</v>
      </c>
      <c r="B71" s="132">
        <f>'Restricted (40)'!C91+'Restricted (40)'!C107</f>
        <v>1337.72</v>
      </c>
      <c r="C71" s="140"/>
      <c r="D71" s="140"/>
      <c r="E71" s="140"/>
      <c r="F71" s="140"/>
      <c r="G71" s="140"/>
    </row>
    <row r="72" spans="1:11" x14ac:dyDescent="0.3">
      <c r="A72" s="53"/>
      <c r="B72" s="132"/>
      <c r="C72" s="140"/>
      <c r="D72" s="140"/>
      <c r="E72" s="140"/>
      <c r="F72" s="140"/>
      <c r="G72" s="140"/>
    </row>
    <row r="73" spans="1:11" x14ac:dyDescent="0.3">
      <c r="A73" s="53"/>
      <c r="B73" s="132"/>
      <c r="C73" s="140"/>
      <c r="D73" s="140"/>
      <c r="E73" s="140"/>
      <c r="F73" s="140"/>
      <c r="G73" s="140"/>
    </row>
    <row r="74" spans="1:11" x14ac:dyDescent="0.3">
      <c r="A74" s="53"/>
      <c r="B74" s="132"/>
      <c r="C74" s="140"/>
      <c r="D74" s="140"/>
      <c r="E74" s="140"/>
      <c r="F74" s="140"/>
      <c r="G74" s="140"/>
    </row>
    <row r="75" spans="1:11" x14ac:dyDescent="0.3">
      <c r="A75" s="85"/>
      <c r="B75" s="133"/>
      <c r="C75" s="140"/>
      <c r="D75" s="140"/>
      <c r="E75" s="140"/>
      <c r="F75" s="140"/>
      <c r="G75" s="140"/>
    </row>
    <row r="76" spans="1:11" x14ac:dyDescent="0.3">
      <c r="A76" s="140" t="s">
        <v>34</v>
      </c>
      <c r="B76" s="134">
        <f>SUM(B61:B75)</f>
        <v>18256.099999999999</v>
      </c>
      <c r="C76" s="150"/>
      <c r="D76" s="150"/>
      <c r="E76" s="150"/>
      <c r="F76" s="150"/>
      <c r="G76" s="150"/>
    </row>
    <row r="77" spans="1:11" x14ac:dyDescent="0.3">
      <c r="B77" s="134"/>
      <c r="C77" s="150"/>
      <c r="D77" s="150"/>
      <c r="E77" s="150"/>
      <c r="F77" s="150"/>
      <c r="G77" s="150"/>
    </row>
    <row r="78" spans="1:11" x14ac:dyDescent="0.3">
      <c r="A78" s="86" t="s">
        <v>55</v>
      </c>
      <c r="B78" s="134"/>
      <c r="C78" s="150"/>
      <c r="D78" s="150"/>
      <c r="E78" s="150"/>
      <c r="F78" s="150"/>
      <c r="G78" s="150"/>
      <c r="K78" s="83"/>
    </row>
    <row r="79" spans="1:11" x14ac:dyDescent="0.3">
      <c r="A79" s="53" t="s">
        <v>56</v>
      </c>
      <c r="B79" s="132">
        <f>'Restricted (40)'!C21+'Restricted (40)'!C20</f>
        <v>655.19000000000005</v>
      </c>
      <c r="C79" s="140"/>
      <c r="D79" s="140"/>
      <c r="E79" s="140"/>
      <c r="F79" s="140"/>
      <c r="G79" s="140"/>
    </row>
    <row r="80" spans="1:11" x14ac:dyDescent="0.3">
      <c r="A80" s="53" t="s">
        <v>57</v>
      </c>
      <c r="B80" s="132"/>
      <c r="C80" s="140"/>
      <c r="D80" s="140"/>
      <c r="E80" s="140"/>
      <c r="F80" s="140"/>
      <c r="G80" s="140"/>
    </row>
    <row r="81" spans="1:11" x14ac:dyDescent="0.3">
      <c r="A81" s="53" t="s">
        <v>58</v>
      </c>
      <c r="B81" s="132">
        <f>'Restricted (40)'!C70+'Restricted (40)'!C69+'Restricted (40)'!C75</f>
        <v>559.6</v>
      </c>
      <c r="C81" s="140"/>
      <c r="D81" s="140"/>
      <c r="E81" s="140"/>
      <c r="F81" s="140"/>
      <c r="G81" s="140"/>
    </row>
    <row r="82" spans="1:11" x14ac:dyDescent="0.3">
      <c r="A82" s="53" t="s">
        <v>59</v>
      </c>
      <c r="B82" s="132">
        <f>'Restricted (40)'!C79</f>
        <v>3000</v>
      </c>
      <c r="C82" s="140"/>
      <c r="D82" s="140"/>
      <c r="E82" s="140"/>
      <c r="F82" s="140"/>
      <c r="G82" s="140"/>
    </row>
    <row r="83" spans="1:11" x14ac:dyDescent="0.3">
      <c r="A83" s="53"/>
      <c r="B83" s="132"/>
      <c r="C83" s="140"/>
      <c r="D83" s="140"/>
      <c r="E83" s="140"/>
      <c r="F83" s="140"/>
      <c r="G83" s="140"/>
    </row>
    <row r="84" spans="1:11" x14ac:dyDescent="0.3">
      <c r="B84" s="136"/>
      <c r="C84" s="150"/>
      <c r="D84" s="150"/>
      <c r="E84" s="150"/>
      <c r="F84" s="150"/>
      <c r="G84" s="150"/>
    </row>
    <row r="85" spans="1:11" x14ac:dyDescent="0.3">
      <c r="A85" s="140" t="s">
        <v>34</v>
      </c>
      <c r="B85" s="134">
        <f>SUM(B79:B84)</f>
        <v>4214.79</v>
      </c>
      <c r="C85" s="150"/>
      <c r="D85" s="150"/>
      <c r="E85" s="150"/>
      <c r="F85" s="150"/>
      <c r="G85" s="150"/>
    </row>
    <row r="86" spans="1:11" x14ac:dyDescent="0.3">
      <c r="A86" s="86" t="s">
        <v>60</v>
      </c>
      <c r="B86" s="134"/>
      <c r="C86" s="150"/>
      <c r="D86" s="150"/>
      <c r="E86" s="150"/>
      <c r="F86" s="150"/>
      <c r="G86" s="150"/>
      <c r="K86" s="83"/>
    </row>
    <row r="87" spans="1:11" x14ac:dyDescent="0.3">
      <c r="A87" s="53" t="s">
        <v>61</v>
      </c>
      <c r="B87" s="132">
        <f>'Restricted (40)'!C65</f>
        <v>1760</v>
      </c>
      <c r="C87" s="140"/>
      <c r="D87" s="140"/>
      <c r="E87" s="140"/>
      <c r="F87" s="140"/>
      <c r="G87" s="140"/>
    </row>
    <row r="88" spans="1:11" x14ac:dyDescent="0.3">
      <c r="A88" s="53" t="s">
        <v>62</v>
      </c>
      <c r="B88" s="132">
        <f>'Restricted (40)'!C80</f>
        <v>1576.4</v>
      </c>
      <c r="C88" s="140"/>
      <c r="D88" s="140"/>
      <c r="E88" s="140"/>
      <c r="F88" s="140"/>
      <c r="G88" s="140"/>
    </row>
    <row r="89" spans="1:11" x14ac:dyDescent="0.3">
      <c r="A89" s="53" t="s">
        <v>63</v>
      </c>
      <c r="B89" s="132">
        <f>'Restricted (40)'!C93</f>
        <v>725</v>
      </c>
      <c r="C89" s="140"/>
      <c r="D89" s="140"/>
      <c r="E89" s="140"/>
      <c r="F89" s="140"/>
      <c r="G89" s="140"/>
    </row>
    <row r="90" spans="1:11" x14ac:dyDescent="0.3">
      <c r="A90" s="53" t="s">
        <v>64</v>
      </c>
      <c r="B90" s="132">
        <f>'Restricted (40)'!C94</f>
        <v>3475</v>
      </c>
      <c r="C90" s="140"/>
      <c r="D90" s="140"/>
      <c r="E90" s="140"/>
      <c r="F90" s="140"/>
      <c r="G90" s="140"/>
    </row>
    <row r="91" spans="1:11" x14ac:dyDescent="0.3">
      <c r="A91" s="53" t="s">
        <v>65</v>
      </c>
      <c r="B91" s="136">
        <f>'Restricted (40)'!C85+'Restricted (40)'!C86 +'Restricted (40)'!C88+'Restricted (40)'!C90+'Restricted (40)'!C96+'Restricted (40)'!C102+'Restricted (40)'!C108</f>
        <v>1455.08</v>
      </c>
      <c r="C91" s="150"/>
      <c r="D91" s="150"/>
      <c r="E91" s="150"/>
      <c r="F91" s="150"/>
      <c r="G91" s="150"/>
    </row>
    <row r="92" spans="1:11" x14ac:dyDescent="0.3">
      <c r="A92" s="140" t="s">
        <v>34</v>
      </c>
      <c r="B92" s="134">
        <f>SUM(B87:B91)</f>
        <v>8991.48</v>
      </c>
      <c r="C92" s="150"/>
      <c r="D92" s="150"/>
      <c r="E92" s="150"/>
      <c r="F92" s="150"/>
      <c r="G92" s="150"/>
    </row>
    <row r="93" spans="1:11" ht="12.75" customHeight="1" x14ac:dyDescent="0.3">
      <c r="B93" s="134"/>
      <c r="C93" s="150"/>
      <c r="D93" s="150"/>
      <c r="E93" s="150"/>
      <c r="F93" s="150"/>
      <c r="G93" s="150"/>
    </row>
    <row r="94" spans="1:11" x14ac:dyDescent="0.3">
      <c r="A94" s="86" t="s">
        <v>66</v>
      </c>
      <c r="B94" s="134"/>
      <c r="C94" s="150"/>
      <c r="D94" s="150"/>
      <c r="E94" s="150"/>
      <c r="F94" s="150"/>
      <c r="G94" s="150"/>
    </row>
    <row r="95" spans="1:11" x14ac:dyDescent="0.3">
      <c r="A95" s="53" t="s">
        <v>67</v>
      </c>
      <c r="B95" s="134">
        <f>'Restricted (40)'!C25+'Restricted (40)'!C33+'Restricted (40)'!C58</f>
        <v>1964.7800000000002</v>
      </c>
      <c r="C95" s="150"/>
      <c r="D95" s="150"/>
      <c r="E95" s="150"/>
      <c r="F95" s="150"/>
      <c r="G95" s="150"/>
    </row>
    <row r="96" spans="1:11" x14ac:dyDescent="0.3">
      <c r="A96" s="53" t="s">
        <v>68</v>
      </c>
      <c r="B96" s="134">
        <f>'Restricted (40)'!C32</f>
        <v>3783.95</v>
      </c>
      <c r="C96" s="140"/>
      <c r="D96" s="140"/>
      <c r="E96" s="140"/>
      <c r="F96" s="140"/>
      <c r="G96" s="140"/>
    </row>
    <row r="97" spans="1:8" x14ac:dyDescent="0.3">
      <c r="A97" s="53" t="s">
        <v>69</v>
      </c>
      <c r="B97" s="134">
        <f>'Restricted (40)'!C54</f>
        <v>142.31</v>
      </c>
      <c r="C97" s="140"/>
      <c r="D97" s="140"/>
      <c r="E97" s="140"/>
      <c r="F97" s="140"/>
      <c r="G97" s="140"/>
    </row>
    <row r="98" spans="1:8" x14ac:dyDescent="0.3">
      <c r="A98" s="53" t="s">
        <v>70</v>
      </c>
      <c r="B98" s="134">
        <f>'Restricted (40)'!C81+'Restricted (40)'!C99</f>
        <v>2000</v>
      </c>
      <c r="C98" s="140"/>
      <c r="D98" s="140"/>
      <c r="E98" s="140"/>
      <c r="F98" s="140"/>
      <c r="G98" s="140"/>
      <c r="H98" s="83"/>
    </row>
    <row r="99" spans="1:8" x14ac:dyDescent="0.3">
      <c r="A99" s="53" t="s">
        <v>71</v>
      </c>
      <c r="B99" s="134">
        <f>'Restricted (40)'!C53+'Restricted (40)'!C57</f>
        <v>393.14</v>
      </c>
      <c r="C99" s="140"/>
      <c r="D99" s="140"/>
      <c r="E99" s="140"/>
      <c r="F99" s="140"/>
      <c r="G99" s="140"/>
    </row>
    <row r="100" spans="1:8" x14ac:dyDescent="0.3">
      <c r="A100" s="53" t="s">
        <v>72</v>
      </c>
      <c r="B100" s="134">
        <f>'Restricted (40)'!C61+'Restricted (40)'!C77</f>
        <v>953.83</v>
      </c>
      <c r="C100" s="140"/>
      <c r="D100" s="140"/>
      <c r="E100" s="140"/>
      <c r="F100" s="140"/>
      <c r="G100" s="140"/>
    </row>
    <row r="101" spans="1:8" x14ac:dyDescent="0.3">
      <c r="A101" s="53" t="s">
        <v>73</v>
      </c>
      <c r="B101" s="134">
        <f>'Restricted (40)'!C106</f>
        <v>1740.5</v>
      </c>
      <c r="C101" s="140"/>
      <c r="D101" s="140"/>
      <c r="E101" s="140"/>
      <c r="F101" s="140"/>
      <c r="G101" s="140"/>
    </row>
    <row r="102" spans="1:8" x14ac:dyDescent="0.3">
      <c r="A102" s="53" t="s">
        <v>74</v>
      </c>
      <c r="B102" s="134">
        <f>'Restricted (40)'!C52+'Restricted (40)'!C56</f>
        <v>468.4</v>
      </c>
      <c r="C102" s="140"/>
      <c r="D102" s="140"/>
      <c r="E102" s="140"/>
      <c r="F102" s="140"/>
      <c r="G102" s="140"/>
    </row>
    <row r="103" spans="1:8" x14ac:dyDescent="0.3">
      <c r="A103" s="53" t="s">
        <v>75</v>
      </c>
      <c r="B103" s="134">
        <f>'Restricted (40)'!C59</f>
        <v>692.8</v>
      </c>
      <c r="C103" s="140"/>
      <c r="D103" s="140"/>
      <c r="E103" s="140"/>
      <c r="F103" s="140"/>
      <c r="G103" s="140"/>
    </row>
    <row r="104" spans="1:8" x14ac:dyDescent="0.3">
      <c r="A104" s="53" t="s">
        <v>76</v>
      </c>
      <c r="B104" s="134">
        <f>'Restricted (40)'!C78</f>
        <v>600</v>
      </c>
      <c r="C104" s="140"/>
      <c r="D104" s="140"/>
      <c r="E104" s="140"/>
      <c r="F104" s="140"/>
      <c r="G104" s="140"/>
    </row>
    <row r="105" spans="1:8" x14ac:dyDescent="0.3">
      <c r="A105" s="53" t="s">
        <v>77</v>
      </c>
      <c r="B105" s="134">
        <f>'Restricted (40)'!C110</f>
        <v>2103</v>
      </c>
      <c r="C105" s="140"/>
      <c r="D105" s="140"/>
      <c r="E105" s="140"/>
      <c r="F105" s="140"/>
      <c r="G105" s="140"/>
    </row>
    <row r="106" spans="1:8" x14ac:dyDescent="0.3">
      <c r="A106" s="53" t="s">
        <v>78</v>
      </c>
      <c r="B106" s="134">
        <f>'Restricted (40)'!C95</f>
        <v>3000</v>
      </c>
      <c r="C106" s="140"/>
      <c r="D106" s="140"/>
      <c r="E106" s="140"/>
      <c r="F106" s="140"/>
      <c r="G106" s="140"/>
    </row>
    <row r="107" spans="1:8" x14ac:dyDescent="0.3">
      <c r="A107" s="53" t="s">
        <v>79</v>
      </c>
      <c r="B107" s="139">
        <f>'Unrestricted (30-00)'!C26+'Restricted (40)'!C89</f>
        <v>122.1</v>
      </c>
      <c r="D107" s="140"/>
      <c r="E107" s="140"/>
      <c r="F107" s="140"/>
      <c r="G107" s="140"/>
    </row>
    <row r="108" spans="1:8" x14ac:dyDescent="0.3">
      <c r="A108" s="53"/>
      <c r="B108" s="134"/>
      <c r="C108" s="140"/>
      <c r="D108" s="140"/>
      <c r="E108" s="140"/>
      <c r="F108" s="140"/>
      <c r="G108" s="140"/>
    </row>
    <row r="109" spans="1:8" x14ac:dyDescent="0.3">
      <c r="B109" s="136"/>
      <c r="C109" s="140"/>
      <c r="D109" s="140"/>
      <c r="E109" s="140"/>
      <c r="F109" s="140"/>
      <c r="G109" s="140"/>
    </row>
    <row r="110" spans="1:8" x14ac:dyDescent="0.3">
      <c r="A110" s="140" t="s">
        <v>34</v>
      </c>
      <c r="B110" s="134">
        <f>SUM(B95:B109)</f>
        <v>17964.809999999998</v>
      </c>
      <c r="C110" s="150"/>
      <c r="D110" s="150"/>
      <c r="E110" s="150"/>
      <c r="F110" s="150"/>
      <c r="G110" s="150"/>
    </row>
    <row r="111" spans="1:8" x14ac:dyDescent="0.3">
      <c r="B111" s="134"/>
      <c r="C111" s="150"/>
      <c r="D111" s="150"/>
      <c r="E111" s="150"/>
      <c r="F111" s="150"/>
      <c r="G111" s="150"/>
    </row>
    <row r="112" spans="1:8" x14ac:dyDescent="0.3">
      <c r="A112" s="89" t="s">
        <v>80</v>
      </c>
      <c r="B112" s="137">
        <f>B110+B92+B76+B58+B49+B41+B85</f>
        <v>64461.110000000008</v>
      </c>
      <c r="C112" s="150"/>
      <c r="D112" s="150"/>
      <c r="E112" s="150"/>
      <c r="F112" s="150"/>
      <c r="G112" s="150"/>
    </row>
    <row r="113" spans="1:8" ht="12.75" customHeight="1" x14ac:dyDescent="0.3">
      <c r="A113" s="148"/>
      <c r="B113" s="148"/>
      <c r="C113" s="148"/>
      <c r="D113" s="148"/>
      <c r="E113" s="148"/>
      <c r="F113" s="148"/>
      <c r="G113" s="148"/>
    </row>
    <row r="114" spans="1:8" x14ac:dyDescent="0.3">
      <c r="A114" s="149" t="s">
        <v>81</v>
      </c>
      <c r="B114" s="149"/>
      <c r="C114" s="149"/>
      <c r="D114" s="149"/>
      <c r="E114" s="149"/>
      <c r="F114" s="149"/>
      <c r="G114" s="149"/>
      <c r="H114" s="149"/>
    </row>
    <row r="115" spans="1:8" ht="16.5" customHeight="1" x14ac:dyDescent="0.3">
      <c r="A115" s="142" t="s">
        <v>3</v>
      </c>
      <c r="B115" s="142" t="s">
        <v>82</v>
      </c>
      <c r="C115" s="142" t="s">
        <v>83</v>
      </c>
      <c r="D115" s="142" t="s">
        <v>84</v>
      </c>
      <c r="E115" s="142" t="s">
        <v>85</v>
      </c>
      <c r="F115" s="142" t="s">
        <v>86</v>
      </c>
      <c r="G115" s="142" t="s">
        <v>87</v>
      </c>
      <c r="H115" s="142" t="s">
        <v>88</v>
      </c>
    </row>
    <row r="116" spans="1:8" ht="16.5" customHeight="1" x14ac:dyDescent="0.35">
      <c r="A116" s="53" t="s">
        <v>38</v>
      </c>
      <c r="B116" s="54">
        <v>980</v>
      </c>
      <c r="C116" s="54">
        <f>B52</f>
        <v>700</v>
      </c>
      <c r="D116" s="54">
        <f>D159</f>
        <v>0</v>
      </c>
      <c r="E116" s="54">
        <v>0</v>
      </c>
      <c r="F116" s="55" t="s">
        <v>89</v>
      </c>
      <c r="G116" s="131">
        <v>42837</v>
      </c>
      <c r="H116" s="106" t="s">
        <v>90</v>
      </c>
    </row>
    <row r="117" spans="1:8" x14ac:dyDescent="0.35">
      <c r="A117" s="53" t="s">
        <v>39</v>
      </c>
      <c r="B117" s="54">
        <v>6708</v>
      </c>
      <c r="C117" s="54">
        <f>B53</f>
        <v>4410.32</v>
      </c>
      <c r="D117" s="54"/>
      <c r="E117" s="54">
        <v>0</v>
      </c>
      <c r="F117" s="55" t="s">
        <v>91</v>
      </c>
      <c r="G117" s="131">
        <v>42837</v>
      </c>
      <c r="H117" s="106" t="s">
        <v>90</v>
      </c>
    </row>
    <row r="118" spans="1:8" x14ac:dyDescent="0.35">
      <c r="A118" s="53" t="s">
        <v>44</v>
      </c>
      <c r="B118" s="54">
        <v>750</v>
      </c>
      <c r="C118" s="54">
        <f>B61</f>
        <v>795.81999999999994</v>
      </c>
      <c r="D118" s="54">
        <f>D160</f>
        <v>0</v>
      </c>
      <c r="E118" s="54">
        <v>0</v>
      </c>
      <c r="F118" s="55" t="s">
        <v>92</v>
      </c>
      <c r="G118" s="131">
        <v>42849</v>
      </c>
      <c r="H118" s="106" t="s">
        <v>90</v>
      </c>
    </row>
    <row r="119" spans="1:8" x14ac:dyDescent="0.35">
      <c r="A119" s="53" t="s">
        <v>93</v>
      </c>
      <c r="B119" s="54">
        <v>2800</v>
      </c>
      <c r="C119" s="54">
        <f>B36</f>
        <v>3154.25</v>
      </c>
      <c r="D119" s="54"/>
      <c r="E119" s="54">
        <v>0</v>
      </c>
      <c r="F119" s="55" t="s">
        <v>94</v>
      </c>
      <c r="G119" s="131">
        <v>42849</v>
      </c>
      <c r="H119" s="106" t="s">
        <v>90</v>
      </c>
    </row>
    <row r="120" spans="1:8" ht="15" customHeight="1" x14ac:dyDescent="0.35">
      <c r="A120" s="53" t="s">
        <v>48</v>
      </c>
      <c r="B120" s="54">
        <v>5934.5</v>
      </c>
      <c r="C120" s="54">
        <f>B65</f>
        <v>2914.18</v>
      </c>
      <c r="D120" s="54"/>
      <c r="E120" s="54">
        <v>0</v>
      </c>
      <c r="F120" s="102" t="s">
        <v>95</v>
      </c>
      <c r="G120" s="131">
        <v>42947</v>
      </c>
      <c r="H120" s="106" t="s">
        <v>90</v>
      </c>
    </row>
    <row r="121" spans="1:8" ht="15.75" customHeight="1" x14ac:dyDescent="0.35">
      <c r="A121" s="53" t="s">
        <v>96</v>
      </c>
      <c r="B121" s="54">
        <v>618</v>
      </c>
      <c r="C121" s="54">
        <f>B63</f>
        <v>590.28</v>
      </c>
      <c r="D121" s="54"/>
      <c r="E121" s="54">
        <v>0</v>
      </c>
      <c r="F121" s="55" t="s">
        <v>97</v>
      </c>
      <c r="G121" s="131">
        <v>42978</v>
      </c>
      <c r="H121" s="106" t="s">
        <v>90</v>
      </c>
    </row>
    <row r="122" spans="1:8" ht="15" customHeight="1" x14ac:dyDescent="0.35">
      <c r="A122" s="53" t="s">
        <v>47</v>
      </c>
      <c r="B122" s="54">
        <v>1600</v>
      </c>
      <c r="C122" s="54">
        <v>0</v>
      </c>
      <c r="D122" s="54"/>
      <c r="E122" s="54">
        <v>0</v>
      </c>
      <c r="F122" s="55" t="s">
        <v>98</v>
      </c>
      <c r="G122" s="131">
        <v>42978</v>
      </c>
      <c r="H122" s="106" t="s">
        <v>99</v>
      </c>
    </row>
    <row r="123" spans="1:8" ht="15" customHeight="1" x14ac:dyDescent="0.35">
      <c r="A123" s="53" t="s">
        <v>100</v>
      </c>
      <c r="B123" s="54">
        <v>800</v>
      </c>
      <c r="C123" s="54">
        <f>B79</f>
        <v>655.19000000000005</v>
      </c>
      <c r="D123" s="54">
        <f>D161</f>
        <v>0</v>
      </c>
      <c r="E123" s="54">
        <v>0</v>
      </c>
      <c r="F123" s="102" t="s">
        <v>101</v>
      </c>
      <c r="G123" s="131">
        <v>42978</v>
      </c>
      <c r="H123" s="106" t="s">
        <v>90</v>
      </c>
    </row>
    <row r="124" spans="1:8" ht="15" customHeight="1" x14ac:dyDescent="0.35">
      <c r="A124" s="53" t="s">
        <v>102</v>
      </c>
      <c r="B124" s="54">
        <v>2071.9</v>
      </c>
      <c r="C124" s="54">
        <f>B95</f>
        <v>1964.7800000000002</v>
      </c>
      <c r="D124" s="54">
        <f>D162</f>
        <v>0</v>
      </c>
      <c r="E124" s="54">
        <v>0</v>
      </c>
      <c r="F124" s="102" t="s">
        <v>103</v>
      </c>
      <c r="G124" s="131">
        <v>42993</v>
      </c>
      <c r="H124" s="106" t="s">
        <v>90</v>
      </c>
    </row>
    <row r="125" spans="1:8" ht="15" customHeight="1" x14ac:dyDescent="0.35">
      <c r="A125" s="53" t="s">
        <v>57</v>
      </c>
      <c r="B125" s="54">
        <v>1250</v>
      </c>
      <c r="C125" s="54">
        <f>B80</f>
        <v>0</v>
      </c>
      <c r="D125" s="54">
        <f>D179</f>
        <v>225.68</v>
      </c>
      <c r="E125" s="54">
        <v>0</v>
      </c>
      <c r="F125" s="102" t="s">
        <v>104</v>
      </c>
      <c r="G125" s="131">
        <v>42993</v>
      </c>
      <c r="H125" s="106" t="s">
        <v>90</v>
      </c>
    </row>
    <row r="126" spans="1:8" ht="15" customHeight="1" x14ac:dyDescent="0.35">
      <c r="A126" s="53" t="s">
        <v>68</v>
      </c>
      <c r="B126" s="54">
        <v>4000</v>
      </c>
      <c r="C126" s="54">
        <f>B96</f>
        <v>3783.95</v>
      </c>
      <c r="D126" s="54">
        <f>D163</f>
        <v>0</v>
      </c>
      <c r="E126" s="54">
        <v>0</v>
      </c>
      <c r="F126" s="102" t="s">
        <v>105</v>
      </c>
      <c r="G126" s="131">
        <v>43005</v>
      </c>
      <c r="H126" s="106" t="s">
        <v>90</v>
      </c>
    </row>
    <row r="127" spans="1:8" ht="15" customHeight="1" x14ac:dyDescent="0.35">
      <c r="A127" s="53" t="s">
        <v>106</v>
      </c>
      <c r="B127" s="54">
        <v>804.96</v>
      </c>
      <c r="C127" s="54">
        <f>B69</f>
        <v>105.94</v>
      </c>
      <c r="D127" s="54">
        <f>D165+D167</f>
        <v>0</v>
      </c>
      <c r="E127" s="54">
        <v>0</v>
      </c>
      <c r="F127" s="102" t="s">
        <v>107</v>
      </c>
      <c r="G127" s="131">
        <v>43019</v>
      </c>
      <c r="H127" s="106" t="s">
        <v>90</v>
      </c>
    </row>
    <row r="128" spans="1:8" ht="15" customHeight="1" x14ac:dyDescent="0.35">
      <c r="A128" s="53" t="s">
        <v>51</v>
      </c>
      <c r="B128" s="54">
        <v>8634</v>
      </c>
      <c r="C128" s="54">
        <f>B68</f>
        <v>8588</v>
      </c>
      <c r="D128" s="54">
        <f>D164+D166+D168</f>
        <v>0</v>
      </c>
      <c r="E128" s="54">
        <v>0</v>
      </c>
      <c r="F128" s="102" t="s">
        <v>108</v>
      </c>
      <c r="G128" s="131">
        <v>43019</v>
      </c>
      <c r="H128" s="106" t="s">
        <v>90</v>
      </c>
    </row>
    <row r="129" spans="1:8" ht="15" customHeight="1" x14ac:dyDescent="0.35">
      <c r="A129" s="53" t="s">
        <v>69</v>
      </c>
      <c r="B129" s="54">
        <v>200</v>
      </c>
      <c r="C129" s="54">
        <f>B97</f>
        <v>142.31</v>
      </c>
      <c r="D129" s="54"/>
      <c r="E129" s="54">
        <v>0</v>
      </c>
      <c r="F129" s="102" t="s">
        <v>109</v>
      </c>
      <c r="G129" s="131">
        <v>43033</v>
      </c>
      <c r="H129" s="106" t="s">
        <v>90</v>
      </c>
    </row>
    <row r="130" spans="1:8" ht="15" customHeight="1" x14ac:dyDescent="0.35">
      <c r="A130" s="53" t="s">
        <v>49</v>
      </c>
      <c r="B130" s="54">
        <v>1607.1</v>
      </c>
      <c r="C130" s="54">
        <f>B66</f>
        <v>1587.1</v>
      </c>
      <c r="D130" s="54"/>
      <c r="E130" s="54">
        <v>0</v>
      </c>
      <c r="F130" s="102" t="s">
        <v>110</v>
      </c>
      <c r="G130" s="131">
        <v>43033</v>
      </c>
      <c r="H130" s="106" t="s">
        <v>90</v>
      </c>
    </row>
    <row r="131" spans="1:8" ht="15" customHeight="1" x14ac:dyDescent="0.35">
      <c r="A131" s="53" t="s">
        <v>50</v>
      </c>
      <c r="B131" s="54">
        <v>575</v>
      </c>
      <c r="C131" s="54">
        <f>B67</f>
        <v>572.05999999999995</v>
      </c>
      <c r="D131" s="54"/>
      <c r="E131" s="54">
        <v>0</v>
      </c>
      <c r="F131" s="102" t="s">
        <v>111</v>
      </c>
      <c r="G131" s="131">
        <v>43033</v>
      </c>
      <c r="H131" s="106" t="s">
        <v>90</v>
      </c>
    </row>
    <row r="132" spans="1:8" ht="15" customHeight="1" x14ac:dyDescent="0.35">
      <c r="A132" s="53" t="s">
        <v>70</v>
      </c>
      <c r="B132" s="54">
        <v>2000</v>
      </c>
      <c r="C132" s="54">
        <v>2000</v>
      </c>
      <c r="D132" s="54"/>
      <c r="E132" s="54">
        <f t="shared" ref="E132:E148" si="0">B132-C132-D132</f>
        <v>0</v>
      </c>
      <c r="F132" s="102" t="s">
        <v>112</v>
      </c>
      <c r="G132" s="131">
        <v>43075</v>
      </c>
      <c r="H132" s="106" t="s">
        <v>90</v>
      </c>
    </row>
    <row r="133" spans="1:8" ht="15" customHeight="1" x14ac:dyDescent="0.35">
      <c r="A133" s="53" t="s">
        <v>71</v>
      </c>
      <c r="B133" s="54">
        <v>1500</v>
      </c>
      <c r="C133" s="54">
        <f>B99</f>
        <v>393.14</v>
      </c>
      <c r="D133" s="54"/>
      <c r="E133" s="54">
        <v>0</v>
      </c>
      <c r="F133" s="102" t="s">
        <v>113</v>
      </c>
      <c r="G133" s="131">
        <v>43075</v>
      </c>
      <c r="H133" s="106" t="s">
        <v>90</v>
      </c>
    </row>
    <row r="134" spans="1:8" ht="15" customHeight="1" x14ac:dyDescent="0.35">
      <c r="A134" s="53" t="s">
        <v>72</v>
      </c>
      <c r="B134" s="54">
        <v>1000</v>
      </c>
      <c r="C134" s="54">
        <f>B100</f>
        <v>953.83</v>
      </c>
      <c r="D134" s="54">
        <v>0</v>
      </c>
      <c r="E134" s="54">
        <v>0</v>
      </c>
      <c r="F134" s="102" t="s">
        <v>114</v>
      </c>
      <c r="G134" s="131">
        <v>43075</v>
      </c>
      <c r="H134" s="106" t="s">
        <v>90</v>
      </c>
    </row>
    <row r="135" spans="1:8" ht="15" customHeight="1" x14ac:dyDescent="0.35">
      <c r="A135" s="53" t="s">
        <v>40</v>
      </c>
      <c r="B135" s="54">
        <v>3100</v>
      </c>
      <c r="C135" s="54">
        <f>B54</f>
        <v>2676</v>
      </c>
      <c r="D135" s="54"/>
      <c r="E135" s="54">
        <v>0</v>
      </c>
      <c r="F135" s="102" t="s">
        <v>115</v>
      </c>
      <c r="G135" s="131">
        <v>43075</v>
      </c>
      <c r="H135" s="106" t="s">
        <v>90</v>
      </c>
    </row>
    <row r="136" spans="1:8" ht="15" customHeight="1" x14ac:dyDescent="0.35">
      <c r="A136" s="53" t="s">
        <v>41</v>
      </c>
      <c r="B136" s="54">
        <v>304.62</v>
      </c>
      <c r="C136" s="54">
        <f>B55</f>
        <v>229.73000000000002</v>
      </c>
      <c r="D136" s="54">
        <f>D169</f>
        <v>0</v>
      </c>
      <c r="E136" s="54">
        <v>0</v>
      </c>
      <c r="F136" s="102" t="s">
        <v>116</v>
      </c>
      <c r="G136" s="131">
        <v>43075</v>
      </c>
      <c r="H136" s="106" t="s">
        <v>90</v>
      </c>
    </row>
    <row r="137" spans="1:8" ht="15" customHeight="1" x14ac:dyDescent="0.35">
      <c r="A137" s="53" t="s">
        <v>73</v>
      </c>
      <c r="B137" s="54">
        <v>1750</v>
      </c>
      <c r="C137" s="54">
        <f>B101</f>
        <v>1740.5</v>
      </c>
      <c r="D137" s="54">
        <f>D173</f>
        <v>0</v>
      </c>
      <c r="E137" s="54">
        <v>0</v>
      </c>
      <c r="F137" s="102" t="s">
        <v>117</v>
      </c>
      <c r="G137" s="131">
        <v>43117</v>
      </c>
      <c r="H137" s="106" t="s">
        <v>90</v>
      </c>
    </row>
    <row r="138" spans="1:8" ht="15" customHeight="1" x14ac:dyDescent="0.35">
      <c r="A138" s="53" t="s">
        <v>74</v>
      </c>
      <c r="B138" s="54">
        <v>458.5</v>
      </c>
      <c r="C138" s="54">
        <f>B102</f>
        <v>468.4</v>
      </c>
      <c r="D138" s="54"/>
      <c r="E138" s="54">
        <v>0</v>
      </c>
      <c r="F138" s="102" t="s">
        <v>118</v>
      </c>
      <c r="G138" s="131">
        <v>43117</v>
      </c>
      <c r="H138" s="106" t="s">
        <v>90</v>
      </c>
    </row>
    <row r="139" spans="1:8" ht="15" customHeight="1" x14ac:dyDescent="0.35">
      <c r="A139" s="53" t="s">
        <v>119</v>
      </c>
      <c r="B139" s="54">
        <v>756.4</v>
      </c>
      <c r="C139" s="54">
        <f>B103</f>
        <v>692.8</v>
      </c>
      <c r="D139" s="54">
        <f>D170</f>
        <v>0</v>
      </c>
      <c r="E139" s="54">
        <v>0</v>
      </c>
      <c r="F139" s="102" t="s">
        <v>120</v>
      </c>
      <c r="G139" s="131">
        <v>43131</v>
      </c>
      <c r="H139" s="106" t="s">
        <v>90</v>
      </c>
    </row>
    <row r="140" spans="1:8" ht="15" customHeight="1" x14ac:dyDescent="0.35">
      <c r="A140" s="53" t="s">
        <v>53</v>
      </c>
      <c r="B140" s="54">
        <v>1082.5</v>
      </c>
      <c r="C140" s="54">
        <f>B70</f>
        <v>480</v>
      </c>
      <c r="D140" s="54">
        <f>D175</f>
        <v>0</v>
      </c>
      <c r="E140" s="54">
        <v>0</v>
      </c>
      <c r="F140" s="102" t="s">
        <v>121</v>
      </c>
      <c r="G140" s="131">
        <v>43131</v>
      </c>
      <c r="H140" s="106" t="s">
        <v>90</v>
      </c>
    </row>
    <row r="141" spans="1:8" ht="15" customHeight="1" x14ac:dyDescent="0.35">
      <c r="A141" s="53" t="s">
        <v>58</v>
      </c>
      <c r="B141" s="54">
        <v>778</v>
      </c>
      <c r="C141" s="54">
        <f>B81</f>
        <v>559.6</v>
      </c>
      <c r="D141" s="54"/>
      <c r="E141" s="54">
        <v>0</v>
      </c>
      <c r="F141" s="102" t="s">
        <v>122</v>
      </c>
      <c r="G141" s="131">
        <v>43145</v>
      </c>
      <c r="H141" s="106" t="s">
        <v>90</v>
      </c>
    </row>
    <row r="142" spans="1:8" ht="15" customHeight="1" x14ac:dyDescent="0.35">
      <c r="A142" s="53" t="s">
        <v>60</v>
      </c>
      <c r="B142" s="54">
        <v>11600</v>
      </c>
      <c r="C142" s="54">
        <f>B92</f>
        <v>8991.48</v>
      </c>
      <c r="D142" s="54">
        <f>D178+D181</f>
        <v>0</v>
      </c>
      <c r="E142" s="54">
        <v>0</v>
      </c>
      <c r="F142" s="102" t="s">
        <v>123</v>
      </c>
      <c r="G142" s="131">
        <v>43145</v>
      </c>
      <c r="H142" s="106" t="s">
        <v>90</v>
      </c>
    </row>
    <row r="143" spans="1:8" ht="15" customHeight="1" x14ac:dyDescent="0.35">
      <c r="A143" s="53" t="s">
        <v>124</v>
      </c>
      <c r="B143" s="54">
        <v>129</v>
      </c>
      <c r="C143" s="54">
        <f>B107</f>
        <v>122.1</v>
      </c>
      <c r="D143" s="54">
        <f>D174</f>
        <v>0</v>
      </c>
      <c r="E143" s="54">
        <v>0</v>
      </c>
      <c r="F143" s="102" t="s">
        <v>125</v>
      </c>
      <c r="G143" s="131">
        <v>43145</v>
      </c>
      <c r="H143" s="106" t="s">
        <v>90</v>
      </c>
    </row>
    <row r="144" spans="1:8" ht="15" customHeight="1" x14ac:dyDescent="0.35">
      <c r="A144" s="53" t="s">
        <v>126</v>
      </c>
      <c r="B144" s="54">
        <v>600</v>
      </c>
      <c r="C144" s="54">
        <f>B104</f>
        <v>600</v>
      </c>
      <c r="D144" s="54"/>
      <c r="E144" s="54">
        <f t="shared" si="0"/>
        <v>0</v>
      </c>
      <c r="F144" s="102" t="s">
        <v>127</v>
      </c>
      <c r="G144" s="131">
        <v>43159</v>
      </c>
      <c r="H144" s="106" t="s">
        <v>90</v>
      </c>
    </row>
    <row r="145" spans="1:11" ht="15" customHeight="1" x14ac:dyDescent="0.35">
      <c r="A145" s="53" t="s">
        <v>128</v>
      </c>
      <c r="B145" s="54">
        <v>840</v>
      </c>
      <c r="C145" s="54">
        <f>B56</f>
        <v>700</v>
      </c>
      <c r="D145" s="54"/>
      <c r="E145" s="54">
        <v>0</v>
      </c>
      <c r="F145" s="102" t="s">
        <v>129</v>
      </c>
      <c r="G145" s="131">
        <v>43173</v>
      </c>
      <c r="H145" s="106" t="s">
        <v>90</v>
      </c>
    </row>
    <row r="146" spans="1:11" ht="15" customHeight="1" x14ac:dyDescent="0.35">
      <c r="A146" s="53" t="s">
        <v>36</v>
      </c>
      <c r="B146" s="54">
        <v>200</v>
      </c>
      <c r="C146" s="54">
        <f>B44</f>
        <v>120.58</v>
      </c>
      <c r="D146" s="54"/>
      <c r="E146" s="54">
        <v>0</v>
      </c>
      <c r="F146" s="102" t="s">
        <v>130</v>
      </c>
      <c r="G146" s="131">
        <v>43173</v>
      </c>
      <c r="H146" s="106" t="s">
        <v>90</v>
      </c>
    </row>
    <row r="147" spans="1:11" ht="15" customHeight="1" x14ac:dyDescent="0.35">
      <c r="A147" s="53" t="s">
        <v>59</v>
      </c>
      <c r="B147" s="54">
        <v>3000</v>
      </c>
      <c r="C147" s="54">
        <f>B82</f>
        <v>3000</v>
      </c>
      <c r="D147" s="54"/>
      <c r="E147" s="54">
        <f t="shared" si="0"/>
        <v>0</v>
      </c>
      <c r="F147" s="102" t="s">
        <v>131</v>
      </c>
      <c r="G147" s="131">
        <v>43187</v>
      </c>
      <c r="H147" s="106" t="s">
        <v>90</v>
      </c>
    </row>
    <row r="148" spans="1:11" ht="15" customHeight="1" x14ac:dyDescent="0.35">
      <c r="A148" s="53" t="s">
        <v>78</v>
      </c>
      <c r="B148" s="54">
        <v>3000</v>
      </c>
      <c r="C148" s="54">
        <f>B106</f>
        <v>3000</v>
      </c>
      <c r="D148" s="54"/>
      <c r="E148" s="54">
        <f t="shared" si="0"/>
        <v>0</v>
      </c>
      <c r="F148" s="102" t="s">
        <v>132</v>
      </c>
      <c r="G148" s="131">
        <v>43187</v>
      </c>
      <c r="H148" s="106" t="s">
        <v>90</v>
      </c>
    </row>
    <row r="149" spans="1:11" ht="15" customHeight="1" x14ac:dyDescent="0.35">
      <c r="A149" s="53" t="s">
        <v>133</v>
      </c>
      <c r="B149" s="54">
        <v>2000</v>
      </c>
      <c r="C149" s="54">
        <f>B105</f>
        <v>2103</v>
      </c>
      <c r="D149" s="54">
        <f>D177</f>
        <v>0</v>
      </c>
      <c r="E149" s="54">
        <v>0</v>
      </c>
      <c r="F149" s="102" t="s">
        <v>120</v>
      </c>
      <c r="G149" s="131">
        <v>43187</v>
      </c>
      <c r="H149" s="106" t="s">
        <v>90</v>
      </c>
    </row>
    <row r="150" spans="1:11" ht="15" customHeight="1" x14ac:dyDescent="0.35">
      <c r="A150" s="53"/>
      <c r="B150" s="54"/>
      <c r="C150" s="54"/>
      <c r="D150" s="54"/>
      <c r="E150" s="54"/>
      <c r="F150" s="102"/>
      <c r="G150" s="131"/>
      <c r="H150" s="106"/>
    </row>
    <row r="151" spans="1:11" ht="15" customHeight="1" x14ac:dyDescent="0.35">
      <c r="A151" s="53"/>
      <c r="B151" s="54"/>
      <c r="C151" s="54"/>
      <c r="D151" s="54"/>
      <c r="E151" s="54"/>
      <c r="F151" s="102"/>
      <c r="G151" s="131"/>
      <c r="H151" s="106"/>
    </row>
    <row r="152" spans="1:11" ht="15" customHeight="1" x14ac:dyDescent="0.35">
      <c r="A152" s="53"/>
      <c r="B152" s="54"/>
      <c r="C152" s="54"/>
      <c r="D152" s="54"/>
      <c r="E152" s="54"/>
      <c r="F152" s="102"/>
      <c r="G152" s="131"/>
      <c r="H152" s="106"/>
    </row>
    <row r="153" spans="1:11" ht="15" customHeight="1" x14ac:dyDescent="0.35">
      <c r="A153" s="53"/>
      <c r="B153" s="54"/>
      <c r="C153" s="54"/>
      <c r="D153" s="54"/>
      <c r="E153" s="54"/>
      <c r="F153" s="102"/>
      <c r="G153" s="131"/>
      <c r="H153" s="106"/>
    </row>
    <row r="154" spans="1:11" x14ac:dyDescent="0.3">
      <c r="B154" s="82"/>
      <c r="C154" s="82"/>
      <c r="D154" s="82"/>
      <c r="E154" s="82"/>
      <c r="F154" s="81"/>
    </row>
    <row r="155" spans="1:11" x14ac:dyDescent="0.3">
      <c r="A155" s="89" t="s">
        <v>134</v>
      </c>
      <c r="B155" s="87">
        <f>SUM(B116:B153)</f>
        <v>73432.48000000001</v>
      </c>
      <c r="C155" s="87">
        <f>SUM(C116:C153)</f>
        <v>58795.340000000004</v>
      </c>
      <c r="D155" s="87">
        <f>SUM(D116:D153)</f>
        <v>225.68</v>
      </c>
      <c r="E155" s="87">
        <f>SUM(E116:E153)</f>
        <v>0</v>
      </c>
      <c r="F155" s="87"/>
    </row>
    <row r="156" spans="1:11" ht="12.75" customHeight="1" x14ac:dyDescent="0.3">
      <c r="A156" s="148"/>
      <c r="B156" s="148"/>
      <c r="C156" s="148"/>
      <c r="D156" s="148"/>
      <c r="E156" s="148"/>
      <c r="F156" s="148"/>
      <c r="G156" s="148"/>
    </row>
    <row r="157" spans="1:11" ht="15.75" customHeight="1" x14ac:dyDescent="0.3">
      <c r="A157" s="149" t="s">
        <v>135</v>
      </c>
      <c r="B157" s="149"/>
      <c r="C157" s="149"/>
      <c r="D157" s="149"/>
      <c r="E157" s="149"/>
      <c r="F157" s="149"/>
      <c r="G157" s="149"/>
      <c r="H157" s="109"/>
    </row>
    <row r="158" spans="1:11" s="106" customFormat="1" ht="15" customHeight="1" x14ac:dyDescent="0.3">
      <c r="A158" s="142" t="s">
        <v>136</v>
      </c>
      <c r="B158" s="142" t="s">
        <v>82</v>
      </c>
      <c r="C158" s="142" t="s">
        <v>83</v>
      </c>
      <c r="D158" s="142" t="s">
        <v>85</v>
      </c>
      <c r="E158" s="142" t="s">
        <v>137</v>
      </c>
      <c r="F158" s="142" t="s">
        <v>5</v>
      </c>
      <c r="G158" s="142"/>
    </row>
    <row r="159" spans="1:11" ht="15" customHeight="1" x14ac:dyDescent="0.35">
      <c r="A159" s="90" t="s">
        <v>138</v>
      </c>
      <c r="B159" s="54">
        <v>700</v>
      </c>
      <c r="C159" s="54">
        <f>'Restricted (40)'!C18</f>
        <v>700</v>
      </c>
      <c r="D159" s="54">
        <f>B159-C159</f>
        <v>0</v>
      </c>
      <c r="E159" s="106" t="s">
        <v>89</v>
      </c>
      <c r="F159" s="86"/>
    </row>
    <row r="160" spans="1:11" ht="15.75" customHeight="1" x14ac:dyDescent="0.35">
      <c r="A160" s="90" t="s">
        <v>139</v>
      </c>
      <c r="B160" s="54">
        <v>450</v>
      </c>
      <c r="C160" s="54">
        <v>450</v>
      </c>
      <c r="D160" s="54">
        <f t="shared" ref="D160:D162" si="1">B160-C160</f>
        <v>0</v>
      </c>
      <c r="E160" s="106" t="s">
        <v>92</v>
      </c>
      <c r="F160" s="148"/>
      <c r="G160" s="148"/>
      <c r="I160" s="148"/>
      <c r="J160" s="148"/>
      <c r="K160" s="148"/>
    </row>
    <row r="161" spans="1:11" ht="15.75" customHeight="1" x14ac:dyDescent="0.35">
      <c r="A161" s="90" t="s">
        <v>140</v>
      </c>
      <c r="B161" s="54">
        <v>700</v>
      </c>
      <c r="C161" s="54">
        <f>'Restricted (40)'!C21</f>
        <v>644</v>
      </c>
      <c r="D161" s="54">
        <v>0</v>
      </c>
      <c r="E161" s="106" t="s">
        <v>101</v>
      </c>
      <c r="F161" s="148"/>
      <c r="G161" s="148"/>
      <c r="I161" s="148"/>
      <c r="J161" s="148"/>
      <c r="K161" s="148"/>
    </row>
    <row r="162" spans="1:11" ht="15.75" customHeight="1" x14ac:dyDescent="0.35">
      <c r="A162" s="90" t="s">
        <v>141</v>
      </c>
      <c r="B162" s="54">
        <v>1500</v>
      </c>
      <c r="C162" s="54">
        <v>1500</v>
      </c>
      <c r="D162" s="54">
        <f t="shared" si="1"/>
        <v>0</v>
      </c>
      <c r="E162" s="106" t="s">
        <v>103</v>
      </c>
      <c r="F162" s="148"/>
      <c r="G162" s="148"/>
      <c r="I162" s="148"/>
      <c r="J162" s="148"/>
      <c r="K162" s="148"/>
    </row>
    <row r="163" spans="1:11" ht="15.75" customHeight="1" x14ac:dyDescent="0.35">
      <c r="A163" s="90" t="s">
        <v>142</v>
      </c>
      <c r="B163" s="54">
        <v>3783.95</v>
      </c>
      <c r="C163" s="54">
        <v>3783.95</v>
      </c>
      <c r="D163" s="54">
        <f t="shared" ref="D163:D168" si="2">B163-C163</f>
        <v>0</v>
      </c>
      <c r="E163" s="106" t="s">
        <v>105</v>
      </c>
      <c r="F163" s="106"/>
      <c r="G163" s="106"/>
      <c r="I163" s="148"/>
      <c r="J163" s="148"/>
      <c r="K163" s="148"/>
    </row>
    <row r="164" spans="1:11" ht="15.75" customHeight="1" x14ac:dyDescent="0.35">
      <c r="A164" s="90" t="s">
        <v>143</v>
      </c>
      <c r="B164" s="54">
        <v>200</v>
      </c>
      <c r="C164" s="54">
        <v>200</v>
      </c>
      <c r="D164" s="54">
        <f t="shared" si="2"/>
        <v>0</v>
      </c>
      <c r="E164" s="106" t="s">
        <v>108</v>
      </c>
      <c r="F164" s="106"/>
      <c r="G164" s="106"/>
      <c r="I164" s="148"/>
      <c r="J164" s="148"/>
      <c r="K164" s="148"/>
    </row>
    <row r="165" spans="1:11" ht="15.75" customHeight="1" x14ac:dyDescent="0.35">
      <c r="A165" s="90" t="s">
        <v>139</v>
      </c>
      <c r="B165" s="54">
        <v>100</v>
      </c>
      <c r="C165" s="54">
        <f>'Restricted (40)'!C48</f>
        <v>60</v>
      </c>
      <c r="D165" s="54">
        <v>0</v>
      </c>
      <c r="E165" s="106" t="s">
        <v>107</v>
      </c>
      <c r="F165" s="106"/>
      <c r="G165" s="106"/>
      <c r="I165" s="148"/>
      <c r="J165" s="148"/>
      <c r="K165" s="148"/>
    </row>
    <row r="166" spans="1:11" ht="15.75" customHeight="1" x14ac:dyDescent="0.35">
      <c r="A166" s="90" t="s">
        <v>144</v>
      </c>
      <c r="B166" s="54">
        <v>800</v>
      </c>
      <c r="C166" s="54">
        <f>'Restricted (40)'!C41</f>
        <v>800</v>
      </c>
      <c r="D166" s="54">
        <f t="shared" si="2"/>
        <v>0</v>
      </c>
      <c r="E166" s="106" t="s">
        <v>108</v>
      </c>
      <c r="F166" s="106"/>
      <c r="G166" s="106"/>
      <c r="I166" s="148"/>
      <c r="J166" s="148"/>
      <c r="K166" s="148"/>
    </row>
    <row r="167" spans="1:11" ht="15.75" customHeight="1" x14ac:dyDescent="0.35">
      <c r="A167" s="90" t="s">
        <v>139</v>
      </c>
      <c r="B167" s="54">
        <v>75</v>
      </c>
      <c r="C167" s="54">
        <f>'Restricted (40)'!C49</f>
        <v>45.94</v>
      </c>
      <c r="D167" s="54">
        <v>0</v>
      </c>
      <c r="E167" s="106" t="s">
        <v>145</v>
      </c>
      <c r="F167" s="106"/>
      <c r="G167" s="106"/>
      <c r="I167" s="148"/>
      <c r="J167" s="148"/>
      <c r="K167" s="148"/>
    </row>
    <row r="168" spans="1:11" ht="15.75" customHeight="1" x14ac:dyDescent="0.35">
      <c r="A168" s="90" t="s">
        <v>146</v>
      </c>
      <c r="B168" s="54">
        <v>7788</v>
      </c>
      <c r="C168" s="54">
        <f>'Restricted (40)'!C67</f>
        <v>7788</v>
      </c>
      <c r="D168" s="54">
        <f t="shared" si="2"/>
        <v>0</v>
      </c>
      <c r="E168" s="106" t="s">
        <v>108</v>
      </c>
      <c r="F168" s="106"/>
      <c r="G168" s="106"/>
      <c r="I168" s="148"/>
      <c r="J168" s="148"/>
      <c r="K168" s="148"/>
    </row>
    <row r="169" spans="1:11" ht="15.75" customHeight="1" x14ac:dyDescent="0.35">
      <c r="A169" s="90" t="s">
        <v>139</v>
      </c>
      <c r="B169" s="54">
        <v>107.53</v>
      </c>
      <c r="C169" s="54">
        <v>107.53</v>
      </c>
      <c r="D169" s="54">
        <f t="shared" ref="D169:D179" si="3">B169-C169</f>
        <v>0</v>
      </c>
      <c r="E169" s="106" t="s">
        <v>116</v>
      </c>
      <c r="F169" s="108"/>
      <c r="G169" s="108"/>
      <c r="I169" s="148"/>
      <c r="J169" s="148"/>
      <c r="K169" s="148"/>
    </row>
    <row r="170" spans="1:11" ht="15.75" customHeight="1" x14ac:dyDescent="0.35">
      <c r="A170" s="90" t="s">
        <v>147</v>
      </c>
      <c r="B170" s="54">
        <v>623.52</v>
      </c>
      <c r="C170" s="54">
        <v>623.52</v>
      </c>
      <c r="D170" s="54">
        <f t="shared" si="3"/>
        <v>0</v>
      </c>
      <c r="E170" s="106" t="s">
        <v>120</v>
      </c>
      <c r="F170" s="108"/>
      <c r="G170" s="108"/>
      <c r="I170" s="148"/>
      <c r="J170" s="148"/>
      <c r="K170" s="148"/>
    </row>
    <row r="171" spans="1:11" ht="15.75" customHeight="1" x14ac:dyDescent="0.35">
      <c r="A171" s="90" t="s">
        <v>148</v>
      </c>
      <c r="B171" s="54">
        <v>102.5</v>
      </c>
      <c r="C171" s="54">
        <f>'Restricted (40)'!C77</f>
        <v>102.75</v>
      </c>
      <c r="D171" s="54">
        <v>0</v>
      </c>
      <c r="E171" s="106" t="s">
        <v>114</v>
      </c>
      <c r="F171" s="108"/>
      <c r="G171" s="108"/>
      <c r="I171" s="148"/>
      <c r="J171" s="148"/>
      <c r="K171" s="148"/>
    </row>
    <row r="172" spans="1:11" ht="15.75" customHeight="1" x14ac:dyDescent="0.35">
      <c r="A172" s="90" t="s">
        <v>149</v>
      </c>
      <c r="B172" s="54">
        <v>851.08</v>
      </c>
      <c r="C172" s="54">
        <v>851.08</v>
      </c>
      <c r="D172" s="54">
        <f t="shared" si="3"/>
        <v>0</v>
      </c>
      <c r="E172" s="106" t="s">
        <v>114</v>
      </c>
      <c r="F172" s="108"/>
      <c r="G172" s="108"/>
      <c r="I172" s="148"/>
      <c r="J172" s="148"/>
      <c r="K172" s="148"/>
    </row>
    <row r="173" spans="1:11" ht="15.75" customHeight="1" x14ac:dyDescent="0.35">
      <c r="A173" s="90" t="s">
        <v>146</v>
      </c>
      <c r="B173" s="54">
        <v>1750</v>
      </c>
      <c r="C173" s="54">
        <v>1740.5</v>
      </c>
      <c r="D173" s="54">
        <v>0</v>
      </c>
      <c r="E173" s="106" t="s">
        <v>117</v>
      </c>
      <c r="F173" s="108"/>
      <c r="G173" s="108"/>
      <c r="I173" s="148"/>
      <c r="J173" s="148"/>
      <c r="K173" s="148"/>
    </row>
    <row r="174" spans="1:11" ht="15.75" customHeight="1" x14ac:dyDescent="0.35">
      <c r="A174" s="90" t="s">
        <v>150</v>
      </c>
      <c r="B174" s="54">
        <v>96</v>
      </c>
      <c r="C174" s="54">
        <v>96</v>
      </c>
      <c r="D174" s="54">
        <f t="shared" si="3"/>
        <v>0</v>
      </c>
      <c r="E174" s="106" t="s">
        <v>125</v>
      </c>
      <c r="F174" s="108"/>
      <c r="G174" s="108"/>
      <c r="I174" s="148"/>
      <c r="J174" s="148"/>
      <c r="K174" s="148"/>
    </row>
    <row r="175" spans="1:11" ht="15.75" customHeight="1" x14ac:dyDescent="0.35">
      <c r="A175" s="90" t="s">
        <v>151</v>
      </c>
      <c r="B175" s="54">
        <v>480</v>
      </c>
      <c r="C175" s="54">
        <v>480</v>
      </c>
      <c r="D175" s="54">
        <f t="shared" si="3"/>
        <v>0</v>
      </c>
      <c r="E175" s="106" t="s">
        <v>121</v>
      </c>
      <c r="F175" s="108"/>
      <c r="G175" s="108"/>
      <c r="I175" s="148"/>
      <c r="J175" s="148"/>
      <c r="K175" s="148"/>
    </row>
    <row r="176" spans="1:11" ht="15.75" customHeight="1" x14ac:dyDescent="0.35">
      <c r="A176" s="90" t="s">
        <v>152</v>
      </c>
      <c r="B176" s="54">
        <v>700</v>
      </c>
      <c r="C176" s="54">
        <v>700</v>
      </c>
      <c r="D176" s="54">
        <f t="shared" si="3"/>
        <v>0</v>
      </c>
      <c r="E176" s="106" t="s">
        <v>129</v>
      </c>
      <c r="F176" s="108"/>
      <c r="G176" s="108"/>
      <c r="I176" s="148"/>
      <c r="J176" s="148"/>
      <c r="K176" s="148"/>
    </row>
    <row r="177" spans="1:11" ht="15.75" customHeight="1" x14ac:dyDescent="0.35">
      <c r="A177" s="90" t="s">
        <v>153</v>
      </c>
      <c r="B177" s="54">
        <v>2000</v>
      </c>
      <c r="C177" s="54">
        <v>2103</v>
      </c>
      <c r="D177" s="54">
        <v>0</v>
      </c>
      <c r="E177" s="106" t="s">
        <v>120</v>
      </c>
      <c r="F177" s="108"/>
      <c r="G177" s="108"/>
      <c r="I177" s="106"/>
      <c r="J177" s="106"/>
      <c r="K177" s="106"/>
    </row>
    <row r="178" spans="1:11" ht="15.75" customHeight="1" x14ac:dyDescent="0.35">
      <c r="A178" s="90" t="s">
        <v>154</v>
      </c>
      <c r="B178" s="54">
        <v>1650</v>
      </c>
      <c r="C178" s="54">
        <v>1650</v>
      </c>
      <c r="D178" s="54">
        <f t="shared" si="3"/>
        <v>0</v>
      </c>
      <c r="E178" s="106" t="s">
        <v>123</v>
      </c>
      <c r="F178" s="108"/>
      <c r="G178" s="108"/>
      <c r="I178" s="106"/>
      <c r="J178" s="106"/>
      <c r="K178" s="106"/>
    </row>
    <row r="179" spans="1:11" ht="15.75" customHeight="1" x14ac:dyDescent="0.35">
      <c r="A179" s="90" t="s">
        <v>146</v>
      </c>
      <c r="B179" s="54">
        <v>225.68</v>
      </c>
      <c r="C179" s="54"/>
      <c r="D179" s="54">
        <f t="shared" si="3"/>
        <v>225.68</v>
      </c>
      <c r="E179" s="106" t="s">
        <v>104</v>
      </c>
      <c r="F179" s="108"/>
      <c r="G179" s="108"/>
      <c r="I179" s="106"/>
      <c r="J179" s="106"/>
      <c r="K179" s="106"/>
    </row>
    <row r="180" spans="1:11" ht="15.75" customHeight="1" x14ac:dyDescent="0.35">
      <c r="A180" s="90" t="s">
        <v>155</v>
      </c>
      <c r="B180" s="54">
        <v>358.37</v>
      </c>
      <c r="C180" s="54">
        <v>358.37</v>
      </c>
      <c r="D180" s="54">
        <f t="shared" ref="D180:D181" si="4">B180-C180</f>
        <v>0</v>
      </c>
      <c r="E180" s="106" t="s">
        <v>123</v>
      </c>
      <c r="F180" s="108"/>
      <c r="G180" s="108"/>
      <c r="I180" s="106"/>
      <c r="J180" s="106"/>
      <c r="K180" s="106"/>
    </row>
    <row r="181" spans="1:11" ht="16.5" customHeight="1" x14ac:dyDescent="0.35">
      <c r="A181" s="90" t="s">
        <v>156</v>
      </c>
      <c r="B181" s="54">
        <v>3475</v>
      </c>
      <c r="C181" s="54">
        <v>3475</v>
      </c>
      <c r="D181" s="54">
        <f t="shared" si="4"/>
        <v>0</v>
      </c>
      <c r="E181" s="106" t="s">
        <v>123</v>
      </c>
      <c r="F181" s="140"/>
    </row>
    <row r="182" spans="1:11" x14ac:dyDescent="0.3">
      <c r="A182" s="89" t="s">
        <v>134</v>
      </c>
      <c r="B182" s="87">
        <f>SUM(B159:B179)</f>
        <v>24683.260000000002</v>
      </c>
      <c r="C182" s="87">
        <f>SUM(C159:C179)</f>
        <v>24426.27</v>
      </c>
      <c r="D182" s="87">
        <f>SUM(D159:D181)</f>
        <v>225.68</v>
      </c>
      <c r="E182" s="87"/>
    </row>
    <row r="183" spans="1:11" x14ac:dyDescent="0.3">
      <c r="A183" s="89"/>
      <c r="B183" s="87"/>
    </row>
  </sheetData>
  <mergeCells count="77">
    <mergeCell ref="I175:K175"/>
    <mergeCell ref="I176:K176"/>
    <mergeCell ref="I172:K172"/>
    <mergeCell ref="I170:K170"/>
    <mergeCell ref="C44:G44"/>
    <mergeCell ref="C86:G86"/>
    <mergeCell ref="A113:G113"/>
    <mergeCell ref="C59:G59"/>
    <mergeCell ref="C112:G112"/>
    <mergeCell ref="C111:G111"/>
    <mergeCell ref="C95:G95"/>
    <mergeCell ref="C110:G110"/>
    <mergeCell ref="C94:G94"/>
    <mergeCell ref="C91:G91"/>
    <mergeCell ref="C92:G92"/>
    <mergeCell ref="C93:G93"/>
    <mergeCell ref="A15:G15"/>
    <mergeCell ref="A7:G7"/>
    <mergeCell ref="A12:G12"/>
    <mergeCell ref="C11:G11"/>
    <mergeCell ref="C8:G8"/>
    <mergeCell ref="C9:G9"/>
    <mergeCell ref="C10:G10"/>
    <mergeCell ref="A1:G1"/>
    <mergeCell ref="A2:G2"/>
    <mergeCell ref="C50:G50"/>
    <mergeCell ref="C13:G13"/>
    <mergeCell ref="A14:G14"/>
    <mergeCell ref="A28:G28"/>
    <mergeCell ref="C32:G32"/>
    <mergeCell ref="C43:G43"/>
    <mergeCell ref="A3:G3"/>
    <mergeCell ref="C33:G33"/>
    <mergeCell ref="C35:G35"/>
    <mergeCell ref="C41:G41"/>
    <mergeCell ref="C42:G42"/>
    <mergeCell ref="A5:G5"/>
    <mergeCell ref="C16:G16"/>
    <mergeCell ref="C6:G6"/>
    <mergeCell ref="C60:G60"/>
    <mergeCell ref="A17:G17"/>
    <mergeCell ref="A27:G27"/>
    <mergeCell ref="C18:G18"/>
    <mergeCell ref="C36:G36"/>
    <mergeCell ref="C34:G34"/>
    <mergeCell ref="A30:G30"/>
    <mergeCell ref="C21:G21"/>
    <mergeCell ref="C26:G26"/>
    <mergeCell ref="C29:G29"/>
    <mergeCell ref="C49:G49"/>
    <mergeCell ref="C51:G51"/>
    <mergeCell ref="C52:G52"/>
    <mergeCell ref="C58:G58"/>
    <mergeCell ref="A157:G157"/>
    <mergeCell ref="A114:H114"/>
    <mergeCell ref="A156:G156"/>
    <mergeCell ref="C77:G77"/>
    <mergeCell ref="C76:G76"/>
    <mergeCell ref="C78:G78"/>
    <mergeCell ref="C84:G84"/>
    <mergeCell ref="C85:G85"/>
    <mergeCell ref="I171:K171"/>
    <mergeCell ref="I173:K173"/>
    <mergeCell ref="I174:K174"/>
    <mergeCell ref="F162:G162"/>
    <mergeCell ref="F160:G160"/>
    <mergeCell ref="F161:G161"/>
    <mergeCell ref="I169:K169"/>
    <mergeCell ref="I160:K160"/>
    <mergeCell ref="I161:K161"/>
    <mergeCell ref="I162:K162"/>
    <mergeCell ref="I163:K163"/>
    <mergeCell ref="I164:K164"/>
    <mergeCell ref="I166:K166"/>
    <mergeCell ref="I167:K167"/>
    <mergeCell ref="I168:K168"/>
    <mergeCell ref="I165:K165"/>
  </mergeCells>
  <phoneticPr fontId="18" type="noConversion"/>
  <pageMargins left="0.7" right="0.7" top="0.75" bottom="0.75" header="0.3" footer="0.3"/>
  <pageSetup scale="11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W338"/>
  <sheetViews>
    <sheetView showGridLines="0" workbookViewId="0">
      <pane ySplit="1" topLeftCell="A62" activePane="bottomLeft" state="frozen"/>
      <selection pane="bottomLeft" activeCell="G62" sqref="G62"/>
    </sheetView>
  </sheetViews>
  <sheetFormatPr defaultColWidth="6.59765625" defaultRowHeight="14.15" customHeight="1" x14ac:dyDescent="0.35"/>
  <cols>
    <col min="1" max="1" width="7.86328125" style="14" customWidth="1"/>
    <col min="2" max="2" width="8.3984375" style="14" customWidth="1"/>
    <col min="3" max="3" width="10.59765625" style="14" customWidth="1"/>
    <col min="4" max="4" width="10.86328125" style="14" customWidth="1"/>
    <col min="5" max="5" width="12.06640625" style="22" customWidth="1"/>
    <col min="6" max="6" width="13.06640625" style="14" customWidth="1"/>
    <col min="7" max="7" width="21.6640625" style="14" customWidth="1"/>
    <col min="8" max="8" width="20.19921875" style="14" customWidth="1"/>
    <col min="9" max="9" width="29.19921875" style="14" customWidth="1"/>
    <col min="10" max="10" width="17.19921875" style="14" customWidth="1"/>
    <col min="11" max="11" width="16.46484375" style="14" customWidth="1"/>
    <col min="12" max="12" width="8.46484375" style="14" customWidth="1"/>
    <col min="13" max="13" width="10.06640625" style="14" customWidth="1"/>
    <col min="14" max="257" width="6.59765625" style="14" customWidth="1"/>
    <col min="258" max="16384" width="6.59765625" style="53"/>
  </cols>
  <sheetData>
    <row r="1" spans="1:257" s="63" customFormat="1" ht="18" customHeight="1" thickBot="1" x14ac:dyDescent="0.35">
      <c r="A1" s="56" t="s">
        <v>157</v>
      </c>
      <c r="B1" s="57" t="s">
        <v>158</v>
      </c>
      <c r="C1" s="57" t="s">
        <v>159</v>
      </c>
      <c r="D1" s="57" t="s">
        <v>34</v>
      </c>
      <c r="E1" s="58" t="s">
        <v>160</v>
      </c>
      <c r="F1" s="57" t="s">
        <v>161</v>
      </c>
      <c r="G1" s="57" t="s">
        <v>162</v>
      </c>
      <c r="H1" s="57" t="s">
        <v>3</v>
      </c>
      <c r="I1" s="57" t="s">
        <v>163</v>
      </c>
      <c r="J1" s="57" t="s">
        <v>164</v>
      </c>
      <c r="K1" s="59" t="s">
        <v>165</v>
      </c>
      <c r="L1" s="60"/>
      <c r="M1" s="61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</row>
    <row r="2" spans="1:257" ht="18" customHeight="1" x14ac:dyDescent="0.35">
      <c r="A2" s="44"/>
      <c r="B2" s="39"/>
      <c r="C2" s="39"/>
      <c r="D2" s="40">
        <v>0</v>
      </c>
      <c r="E2" s="41"/>
      <c r="F2" s="42"/>
      <c r="G2" s="43"/>
      <c r="H2" s="43"/>
      <c r="I2" s="43"/>
      <c r="J2" s="43"/>
      <c r="K2" s="45"/>
      <c r="L2" s="32"/>
      <c r="M2" s="1"/>
    </row>
    <row r="3" spans="1:257" ht="18" customHeight="1" x14ac:dyDescent="0.35">
      <c r="A3" s="46">
        <v>42948</v>
      </c>
      <c r="B3" s="36">
        <v>4763.3599999999997</v>
      </c>
      <c r="C3" s="36"/>
      <c r="D3" s="37">
        <f>SUM(D2+B3-C3)</f>
        <v>4763.3599999999997</v>
      </c>
      <c r="E3" s="31"/>
      <c r="F3" s="30"/>
      <c r="G3" s="30"/>
      <c r="H3" s="30" t="s">
        <v>166</v>
      </c>
      <c r="I3" s="30"/>
      <c r="J3" s="30"/>
      <c r="K3" s="48"/>
      <c r="L3" s="33"/>
      <c r="M3" s="2"/>
    </row>
    <row r="4" spans="1:257" ht="18" customHeight="1" x14ac:dyDescent="0.35">
      <c r="A4" s="46">
        <v>42964</v>
      </c>
      <c r="B4" s="36"/>
      <c r="C4" s="36">
        <v>1210</v>
      </c>
      <c r="D4" s="37">
        <f t="shared" ref="D4:D66" si="0">SUM(D3+B4-C4)</f>
        <v>3553.3599999999997</v>
      </c>
      <c r="E4" s="31">
        <v>20170002386850</v>
      </c>
      <c r="F4" s="30">
        <v>182927</v>
      </c>
      <c r="G4" s="30" t="s">
        <v>167</v>
      </c>
      <c r="H4" s="30" t="s">
        <v>168</v>
      </c>
      <c r="I4" s="30" t="s">
        <v>169</v>
      </c>
      <c r="J4" s="30"/>
      <c r="K4" s="48"/>
      <c r="L4" s="34"/>
      <c r="M4" s="11"/>
    </row>
    <row r="5" spans="1:257" ht="18" customHeight="1" x14ac:dyDescent="0.35">
      <c r="A5" s="46">
        <v>42969</v>
      </c>
      <c r="B5" s="36"/>
      <c r="C5" s="36">
        <v>75</v>
      </c>
      <c r="D5" s="37">
        <f t="shared" si="0"/>
        <v>3478.3599999999997</v>
      </c>
      <c r="E5" s="31"/>
      <c r="F5" s="30">
        <v>182965</v>
      </c>
      <c r="G5" s="30" t="s">
        <v>170</v>
      </c>
      <c r="H5" s="30" t="s">
        <v>171</v>
      </c>
      <c r="I5" s="30" t="s">
        <v>169</v>
      </c>
      <c r="J5" s="30"/>
      <c r="K5" s="48"/>
      <c r="L5" s="29" t="s">
        <v>172</v>
      </c>
      <c r="M5" s="9">
        <f>SUM(C2:C110)</f>
        <v>65530.010000000017</v>
      </c>
    </row>
    <row r="6" spans="1:257" ht="18" customHeight="1" x14ac:dyDescent="0.35">
      <c r="A6" s="46">
        <v>42969</v>
      </c>
      <c r="B6" s="36"/>
      <c r="C6" s="36">
        <v>40.07</v>
      </c>
      <c r="D6" s="37">
        <f t="shared" si="0"/>
        <v>3438.2899999999995</v>
      </c>
      <c r="E6" s="31"/>
      <c r="F6" s="30">
        <v>182963</v>
      </c>
      <c r="G6" s="30" t="s">
        <v>173</v>
      </c>
      <c r="H6" s="30" t="s">
        <v>174</v>
      </c>
      <c r="I6" s="30" t="s">
        <v>24</v>
      </c>
      <c r="J6" s="30" t="s">
        <v>175</v>
      </c>
      <c r="K6" s="48"/>
      <c r="L6" s="29" t="s">
        <v>176</v>
      </c>
      <c r="M6" s="9">
        <f>SUM(B2:B110)</f>
        <v>70763.7</v>
      </c>
    </row>
    <row r="7" spans="1:257" ht="18" customHeight="1" x14ac:dyDescent="0.35">
      <c r="A7" s="46">
        <v>42969</v>
      </c>
      <c r="B7" s="36"/>
      <c r="C7" s="36">
        <v>684</v>
      </c>
      <c r="D7" s="37">
        <f t="shared" si="0"/>
        <v>2754.2899999999995</v>
      </c>
      <c r="E7" s="31"/>
      <c r="F7" s="30">
        <v>182965</v>
      </c>
      <c r="G7" s="30" t="s">
        <v>170</v>
      </c>
      <c r="H7" s="30" t="s">
        <v>177</v>
      </c>
      <c r="I7" s="30"/>
      <c r="J7" s="30" t="s">
        <v>175</v>
      </c>
      <c r="K7" s="48"/>
      <c r="L7" s="29" t="s">
        <v>34</v>
      </c>
      <c r="M7" s="9">
        <f>SUM(M6-M5)</f>
        <v>5233.6899999999805</v>
      </c>
    </row>
    <row r="8" spans="1:257" ht="18" customHeight="1" x14ac:dyDescent="0.35">
      <c r="A8" s="46">
        <v>42972</v>
      </c>
      <c r="B8" s="36"/>
      <c r="C8" s="36">
        <v>55</v>
      </c>
      <c r="D8" s="37">
        <f t="shared" si="0"/>
        <v>2699.2899999999995</v>
      </c>
      <c r="E8" s="31"/>
      <c r="F8" s="30">
        <v>183004</v>
      </c>
      <c r="G8" s="30" t="s">
        <v>178</v>
      </c>
      <c r="H8" s="30" t="s">
        <v>179</v>
      </c>
      <c r="I8" s="30" t="s">
        <v>180</v>
      </c>
      <c r="J8" s="30" t="s">
        <v>43</v>
      </c>
      <c r="K8" s="48" t="s">
        <v>92</v>
      </c>
      <c r="L8" s="35"/>
      <c r="M8" s="12"/>
    </row>
    <row r="9" spans="1:257" ht="18" customHeight="1" x14ac:dyDescent="0.35">
      <c r="A9" s="46">
        <v>42972</v>
      </c>
      <c r="B9" s="36"/>
      <c r="C9" s="36">
        <v>25.4</v>
      </c>
      <c r="D9" s="37">
        <f t="shared" si="0"/>
        <v>2673.8899999999994</v>
      </c>
      <c r="E9" s="31"/>
      <c r="F9" s="30">
        <v>183004</v>
      </c>
      <c r="G9" s="30" t="s">
        <v>178</v>
      </c>
      <c r="H9" s="30" t="s">
        <v>181</v>
      </c>
      <c r="I9" s="30" t="s">
        <v>169</v>
      </c>
      <c r="J9" s="30"/>
      <c r="K9" s="48"/>
      <c r="L9" s="32"/>
      <c r="M9" s="1"/>
    </row>
    <row r="10" spans="1:257" ht="18" customHeight="1" x14ac:dyDescent="0.35">
      <c r="A10" s="46">
        <v>42972</v>
      </c>
      <c r="B10" s="36"/>
      <c r="C10" s="36">
        <v>70.78</v>
      </c>
      <c r="D10" s="37">
        <f t="shared" si="0"/>
        <v>2603.1099999999992</v>
      </c>
      <c r="E10" s="31"/>
      <c r="F10" s="30">
        <v>183016</v>
      </c>
      <c r="G10" s="30" t="s">
        <v>182</v>
      </c>
      <c r="H10" s="30" t="s">
        <v>183</v>
      </c>
      <c r="I10" s="30"/>
      <c r="J10" s="30" t="s">
        <v>175</v>
      </c>
      <c r="K10" s="48" t="s">
        <v>175</v>
      </c>
      <c r="L10" s="32"/>
      <c r="M10" s="1"/>
    </row>
    <row r="11" spans="1:257" ht="18" customHeight="1" x14ac:dyDescent="0.35">
      <c r="A11" s="46">
        <v>42976</v>
      </c>
      <c r="B11" s="36"/>
      <c r="C11" s="36">
        <v>290.25</v>
      </c>
      <c r="D11" s="37">
        <f t="shared" si="0"/>
        <v>2312.8599999999992</v>
      </c>
      <c r="E11" s="31"/>
      <c r="F11" s="30">
        <v>183047</v>
      </c>
      <c r="G11" s="30" t="s">
        <v>140</v>
      </c>
      <c r="H11" s="30" t="s">
        <v>184</v>
      </c>
      <c r="I11" s="30" t="s">
        <v>24</v>
      </c>
      <c r="J11" s="30" t="s">
        <v>175</v>
      </c>
      <c r="K11" s="48" t="s">
        <v>175</v>
      </c>
      <c r="L11" s="32"/>
      <c r="M11" s="1"/>
    </row>
    <row r="12" spans="1:257" ht="18" customHeight="1" x14ac:dyDescent="0.35">
      <c r="A12" s="46">
        <v>42979</v>
      </c>
      <c r="B12" s="36"/>
      <c r="C12" s="36">
        <v>45.03</v>
      </c>
      <c r="D12" s="37">
        <f t="shared" si="0"/>
        <v>2267.829999999999</v>
      </c>
      <c r="E12" s="31"/>
      <c r="F12" s="30">
        <v>183107</v>
      </c>
      <c r="G12" s="30" t="s">
        <v>178</v>
      </c>
      <c r="H12" s="30" t="s">
        <v>185</v>
      </c>
      <c r="I12" s="30" t="s">
        <v>29</v>
      </c>
      <c r="J12" s="30" t="s">
        <v>175</v>
      </c>
      <c r="K12" s="48" t="s">
        <v>175</v>
      </c>
      <c r="L12" s="32"/>
      <c r="M12" s="1"/>
    </row>
    <row r="13" spans="1:257" ht="18" customHeight="1" x14ac:dyDescent="0.35">
      <c r="A13" s="46">
        <v>42979</v>
      </c>
      <c r="B13" s="36"/>
      <c r="C13" s="36">
        <v>44.24</v>
      </c>
      <c r="D13" s="37">
        <f t="shared" si="0"/>
        <v>2223.5899999999992</v>
      </c>
      <c r="E13" s="31"/>
      <c r="F13" s="30" t="s">
        <v>186</v>
      </c>
      <c r="G13" s="30" t="s">
        <v>187</v>
      </c>
      <c r="H13" s="30" t="s">
        <v>188</v>
      </c>
      <c r="I13" s="30" t="s">
        <v>189</v>
      </c>
      <c r="J13" s="30"/>
      <c r="K13" s="47"/>
      <c r="L13" s="32"/>
      <c r="M13" s="1"/>
    </row>
    <row r="14" spans="1:257" ht="18" customHeight="1" x14ac:dyDescent="0.35">
      <c r="A14" s="46">
        <v>42989</v>
      </c>
      <c r="B14" s="36"/>
      <c r="C14" s="36">
        <v>18.32</v>
      </c>
      <c r="D14" s="37">
        <f t="shared" si="0"/>
        <v>2205.2699999999991</v>
      </c>
      <c r="E14" s="31"/>
      <c r="F14" s="30">
        <v>183261</v>
      </c>
      <c r="G14" s="30" t="s">
        <v>173</v>
      </c>
      <c r="H14" s="30" t="s">
        <v>190</v>
      </c>
      <c r="I14" s="30" t="s">
        <v>191</v>
      </c>
      <c r="J14" s="30" t="s">
        <v>37</v>
      </c>
      <c r="K14" s="47" t="s">
        <v>91</v>
      </c>
      <c r="L14" s="32"/>
      <c r="M14" s="1"/>
    </row>
    <row r="15" spans="1:257" ht="18" customHeight="1" x14ac:dyDescent="0.35">
      <c r="A15" s="46">
        <v>42997</v>
      </c>
      <c r="B15" s="36"/>
      <c r="C15" s="36">
        <v>235.82</v>
      </c>
      <c r="D15" s="37">
        <f t="shared" si="0"/>
        <v>1969.4499999999991</v>
      </c>
      <c r="E15" s="31"/>
      <c r="F15" s="30">
        <v>183473</v>
      </c>
      <c r="G15" s="30" t="s">
        <v>192</v>
      </c>
      <c r="H15" s="30" t="s">
        <v>193</v>
      </c>
      <c r="I15" s="30" t="s">
        <v>180</v>
      </c>
      <c r="J15" s="30" t="s">
        <v>43</v>
      </c>
      <c r="K15" s="47" t="s">
        <v>92</v>
      </c>
      <c r="L15" s="32"/>
      <c r="M15" s="1"/>
    </row>
    <row r="16" spans="1:257" ht="18" customHeight="1" x14ac:dyDescent="0.35">
      <c r="A16" s="46">
        <v>43004</v>
      </c>
      <c r="B16" s="36"/>
      <c r="C16" s="36">
        <v>22.25</v>
      </c>
      <c r="D16" s="37">
        <f t="shared" si="0"/>
        <v>1947.1999999999991</v>
      </c>
      <c r="E16" s="31"/>
      <c r="F16" s="30">
        <v>183625</v>
      </c>
      <c r="G16" s="30" t="s">
        <v>173</v>
      </c>
      <c r="H16" s="30" t="s">
        <v>194</v>
      </c>
      <c r="I16" s="30" t="s">
        <v>46</v>
      </c>
      <c r="J16" s="30" t="s">
        <v>43</v>
      </c>
      <c r="K16" s="48" t="s">
        <v>97</v>
      </c>
      <c r="L16" s="32"/>
      <c r="M16" s="1"/>
    </row>
    <row r="17" spans="1:13" ht="18" customHeight="1" x14ac:dyDescent="0.35">
      <c r="A17" s="46">
        <v>43004</v>
      </c>
      <c r="B17" s="36"/>
      <c r="C17" s="36">
        <v>79.430000000000007</v>
      </c>
      <c r="D17" s="37">
        <f t="shared" si="0"/>
        <v>1867.7699999999991</v>
      </c>
      <c r="E17" s="31"/>
      <c r="F17" s="30">
        <v>183626</v>
      </c>
      <c r="G17" s="30" t="s">
        <v>178</v>
      </c>
      <c r="H17" s="30" t="s">
        <v>195</v>
      </c>
      <c r="I17" s="30" t="s">
        <v>46</v>
      </c>
      <c r="J17" s="30" t="s">
        <v>43</v>
      </c>
      <c r="K17" s="48" t="s">
        <v>97</v>
      </c>
      <c r="L17" s="32"/>
      <c r="M17" s="1"/>
    </row>
    <row r="18" spans="1:13" ht="18" customHeight="1" x14ac:dyDescent="0.35">
      <c r="A18" s="46">
        <v>43005</v>
      </c>
      <c r="B18" s="36"/>
      <c r="C18" s="36">
        <v>700</v>
      </c>
      <c r="D18" s="37">
        <f t="shared" si="0"/>
        <v>1167.7699999999991</v>
      </c>
      <c r="E18" s="31"/>
      <c r="F18" s="30" t="s">
        <v>196</v>
      </c>
      <c r="G18" s="30" t="s">
        <v>152</v>
      </c>
      <c r="H18" s="30" t="s">
        <v>197</v>
      </c>
      <c r="I18" s="30" t="s">
        <v>38</v>
      </c>
      <c r="J18" s="30" t="s">
        <v>37</v>
      </c>
      <c r="K18" s="47" t="s">
        <v>89</v>
      </c>
      <c r="L18" s="32"/>
      <c r="M18" s="1"/>
    </row>
    <row r="19" spans="1:13" ht="18" customHeight="1" x14ac:dyDescent="0.35">
      <c r="A19" s="46">
        <v>43010</v>
      </c>
      <c r="B19" s="36"/>
      <c r="C19" s="36">
        <v>488.6</v>
      </c>
      <c r="D19" s="37">
        <f t="shared" si="0"/>
        <v>679.16999999999905</v>
      </c>
      <c r="E19" s="31"/>
      <c r="F19" s="30">
        <v>183857</v>
      </c>
      <c r="G19" s="30" t="s">
        <v>192</v>
      </c>
      <c r="H19" s="30" t="s">
        <v>198</v>
      </c>
      <c r="I19" s="30" t="s">
        <v>46</v>
      </c>
      <c r="J19" s="30" t="s">
        <v>43</v>
      </c>
      <c r="K19" s="48" t="s">
        <v>97</v>
      </c>
      <c r="L19" s="32"/>
      <c r="M19" s="1"/>
    </row>
    <row r="20" spans="1:13" ht="18" customHeight="1" x14ac:dyDescent="0.35">
      <c r="A20" s="46">
        <v>43010</v>
      </c>
      <c r="B20" s="36"/>
      <c r="C20" s="36">
        <v>11.19</v>
      </c>
      <c r="D20" s="37">
        <f t="shared" si="0"/>
        <v>667.979999999999</v>
      </c>
      <c r="E20" s="31"/>
      <c r="F20" s="30">
        <v>183865</v>
      </c>
      <c r="G20" s="30" t="s">
        <v>199</v>
      </c>
      <c r="H20" s="30" t="s">
        <v>200</v>
      </c>
      <c r="I20" s="30" t="s">
        <v>100</v>
      </c>
      <c r="J20" s="30" t="s">
        <v>55</v>
      </c>
      <c r="K20" s="48" t="s">
        <v>101</v>
      </c>
      <c r="L20" s="32"/>
      <c r="M20" s="1"/>
    </row>
    <row r="21" spans="1:13" ht="18" customHeight="1" x14ac:dyDescent="0.35">
      <c r="A21" s="46">
        <v>43017</v>
      </c>
      <c r="B21" s="36"/>
      <c r="C21" s="36">
        <v>644</v>
      </c>
      <c r="D21" s="37">
        <f t="shared" si="0"/>
        <v>23.979999999998995</v>
      </c>
      <c r="E21" s="31"/>
      <c r="F21" s="30">
        <v>184085</v>
      </c>
      <c r="G21" s="30" t="s">
        <v>140</v>
      </c>
      <c r="H21" s="30" t="s">
        <v>201</v>
      </c>
      <c r="I21" s="30" t="s">
        <v>100</v>
      </c>
      <c r="J21" s="30" t="s">
        <v>55</v>
      </c>
      <c r="K21" s="48" t="s">
        <v>101</v>
      </c>
      <c r="L21" s="32"/>
      <c r="M21" s="1"/>
    </row>
    <row r="22" spans="1:13" ht="18" customHeight="1" x14ac:dyDescent="0.35">
      <c r="A22" s="46">
        <v>43024</v>
      </c>
      <c r="B22" s="36"/>
      <c r="C22" s="36">
        <v>59</v>
      </c>
      <c r="D22" s="37">
        <f t="shared" si="0"/>
        <v>-35.020000000001005</v>
      </c>
      <c r="E22" s="31"/>
      <c r="F22" s="30">
        <v>184322</v>
      </c>
      <c r="G22" s="30" t="s">
        <v>202</v>
      </c>
      <c r="H22" s="30" t="s">
        <v>203</v>
      </c>
      <c r="I22" s="30" t="s">
        <v>48</v>
      </c>
      <c r="J22" s="30" t="s">
        <v>43</v>
      </c>
      <c r="K22" s="47" t="s">
        <v>95</v>
      </c>
      <c r="L22" s="32"/>
      <c r="M22" s="1"/>
    </row>
    <row r="23" spans="1:13" ht="18" customHeight="1" x14ac:dyDescent="0.35">
      <c r="A23" s="46">
        <v>43024</v>
      </c>
      <c r="B23" s="36"/>
      <c r="C23" s="36">
        <v>702</v>
      </c>
      <c r="D23" s="37">
        <f t="shared" si="0"/>
        <v>-737.020000000001</v>
      </c>
      <c r="E23" s="31"/>
      <c r="F23" s="30">
        <v>184326</v>
      </c>
      <c r="G23" s="30" t="s">
        <v>204</v>
      </c>
      <c r="H23" s="30" t="s">
        <v>205</v>
      </c>
      <c r="I23" s="30" t="s">
        <v>48</v>
      </c>
      <c r="J23" s="30" t="s">
        <v>43</v>
      </c>
      <c r="K23" s="47" t="s">
        <v>95</v>
      </c>
      <c r="L23" s="32"/>
      <c r="M23" s="1"/>
    </row>
    <row r="24" spans="1:13" ht="18" customHeight="1" x14ac:dyDescent="0.35">
      <c r="A24" s="46">
        <v>43031</v>
      </c>
      <c r="B24" s="36"/>
      <c r="C24" s="36">
        <v>14.65</v>
      </c>
      <c r="D24" s="37">
        <f t="shared" si="0"/>
        <v>-751.67000000000098</v>
      </c>
      <c r="E24" s="31"/>
      <c r="F24" s="30">
        <v>184610</v>
      </c>
      <c r="G24" s="30" t="s">
        <v>206</v>
      </c>
      <c r="H24" s="30" t="s">
        <v>207</v>
      </c>
      <c r="I24" s="30" t="s">
        <v>189</v>
      </c>
      <c r="J24" s="30" t="s">
        <v>175</v>
      </c>
      <c r="K24" s="48"/>
      <c r="L24" s="32"/>
      <c r="M24" s="1"/>
    </row>
    <row r="25" spans="1:13" ht="18" customHeight="1" x14ac:dyDescent="0.35">
      <c r="A25" s="46">
        <v>43034</v>
      </c>
      <c r="B25" s="36"/>
      <c r="C25" s="36">
        <v>1500</v>
      </c>
      <c r="D25" s="37">
        <f t="shared" si="0"/>
        <v>-2251.670000000001</v>
      </c>
      <c r="E25" s="31"/>
      <c r="F25" s="30" t="s">
        <v>208</v>
      </c>
      <c r="G25" s="30" t="s">
        <v>141</v>
      </c>
      <c r="H25" s="30" t="s">
        <v>209</v>
      </c>
      <c r="I25" s="30" t="s">
        <v>210</v>
      </c>
      <c r="J25" s="30" t="s">
        <v>211</v>
      </c>
      <c r="K25" s="102" t="s">
        <v>103</v>
      </c>
      <c r="L25" s="32"/>
      <c r="M25" s="1"/>
    </row>
    <row r="26" spans="1:13" ht="18" customHeight="1" x14ac:dyDescent="0.35">
      <c r="A26" s="46">
        <v>43039</v>
      </c>
      <c r="B26" s="36"/>
      <c r="C26" s="36">
        <v>543.89</v>
      </c>
      <c r="D26" s="37">
        <f t="shared" si="0"/>
        <v>-2795.5600000000009</v>
      </c>
      <c r="E26" s="31"/>
      <c r="F26" s="30">
        <v>184915</v>
      </c>
      <c r="G26" s="30" t="s">
        <v>173</v>
      </c>
      <c r="H26" s="30" t="s">
        <v>212</v>
      </c>
      <c r="I26" s="30" t="s">
        <v>48</v>
      </c>
      <c r="J26" s="30" t="s">
        <v>43</v>
      </c>
      <c r="K26" s="47" t="s">
        <v>95</v>
      </c>
      <c r="L26" s="32"/>
      <c r="M26" s="1"/>
    </row>
    <row r="27" spans="1:13" ht="18" customHeight="1" x14ac:dyDescent="0.35">
      <c r="A27" s="46">
        <v>43040</v>
      </c>
      <c r="B27" s="36"/>
      <c r="C27" s="36">
        <v>699.61</v>
      </c>
      <c r="D27" s="37">
        <f t="shared" si="0"/>
        <v>-3495.170000000001</v>
      </c>
      <c r="E27" s="31"/>
      <c r="F27" s="30">
        <v>185022</v>
      </c>
      <c r="G27" s="30" t="s">
        <v>213</v>
      </c>
      <c r="H27" s="30" t="s">
        <v>214</v>
      </c>
      <c r="I27" s="30" t="s">
        <v>215</v>
      </c>
      <c r="J27" s="30" t="s">
        <v>216</v>
      </c>
      <c r="K27" s="47"/>
      <c r="L27" s="32"/>
      <c r="M27" s="1"/>
    </row>
    <row r="28" spans="1:13" ht="18" customHeight="1" x14ac:dyDescent="0.35">
      <c r="A28" s="46">
        <v>43040</v>
      </c>
      <c r="B28" s="36">
        <v>59542</v>
      </c>
      <c r="C28" s="36"/>
      <c r="D28" s="37">
        <f t="shared" si="0"/>
        <v>56046.83</v>
      </c>
      <c r="E28" s="31"/>
      <c r="F28" s="30"/>
      <c r="G28" s="30"/>
      <c r="H28" s="103" t="s">
        <v>217</v>
      </c>
      <c r="I28" s="103"/>
      <c r="J28" s="103"/>
      <c r="K28" s="104"/>
      <c r="L28" s="32"/>
      <c r="M28" s="1"/>
    </row>
    <row r="29" spans="1:13" ht="18" customHeight="1" x14ac:dyDescent="0.35">
      <c r="A29" s="46">
        <v>43040</v>
      </c>
      <c r="B29" s="36"/>
      <c r="C29" s="36">
        <v>22.8</v>
      </c>
      <c r="D29" s="37">
        <f t="shared" si="0"/>
        <v>56024.03</v>
      </c>
      <c r="E29" s="31"/>
      <c r="F29" s="30" t="s">
        <v>218</v>
      </c>
      <c r="G29" s="30" t="s">
        <v>219</v>
      </c>
      <c r="H29" s="30" t="s">
        <v>220</v>
      </c>
      <c r="I29" s="30" t="s">
        <v>48</v>
      </c>
      <c r="J29" s="30" t="s">
        <v>43</v>
      </c>
      <c r="K29" s="47" t="s">
        <v>95</v>
      </c>
      <c r="L29" s="32"/>
      <c r="M29" s="1"/>
    </row>
    <row r="30" spans="1:13" ht="18" customHeight="1" x14ac:dyDescent="0.35">
      <c r="A30" s="46">
        <v>43041</v>
      </c>
      <c r="B30" s="36"/>
      <c r="C30" s="36">
        <v>32.380000000000003</v>
      </c>
      <c r="D30" s="37">
        <f t="shared" si="0"/>
        <v>55991.65</v>
      </c>
      <c r="E30" s="31"/>
      <c r="F30" s="30">
        <v>185218</v>
      </c>
      <c r="G30" s="30" t="s">
        <v>178</v>
      </c>
      <c r="H30" s="30" t="s">
        <v>221</v>
      </c>
      <c r="I30" s="30" t="s">
        <v>48</v>
      </c>
      <c r="J30" s="30" t="s">
        <v>43</v>
      </c>
      <c r="K30" s="47" t="s">
        <v>95</v>
      </c>
      <c r="L30" s="32"/>
      <c r="M30" s="1"/>
    </row>
    <row r="31" spans="1:13" ht="18" customHeight="1" x14ac:dyDescent="0.35">
      <c r="A31" s="46">
        <v>43054</v>
      </c>
      <c r="B31" s="36">
        <v>850</v>
      </c>
      <c r="C31" s="36"/>
      <c r="D31" s="37">
        <f t="shared" si="0"/>
        <v>56841.65</v>
      </c>
      <c r="E31" s="31"/>
      <c r="F31" s="30" t="s">
        <v>222</v>
      </c>
      <c r="G31" s="30" t="s">
        <v>223</v>
      </c>
      <c r="H31" s="30" t="s">
        <v>224</v>
      </c>
      <c r="I31" s="30" t="s">
        <v>191</v>
      </c>
      <c r="J31" s="30" t="s">
        <v>37</v>
      </c>
      <c r="K31" s="47" t="s">
        <v>91</v>
      </c>
      <c r="L31" s="32"/>
      <c r="M31" s="1"/>
    </row>
    <row r="32" spans="1:13" ht="18" customHeight="1" x14ac:dyDescent="0.35">
      <c r="A32" s="46">
        <v>43054</v>
      </c>
      <c r="B32" s="36"/>
      <c r="C32" s="36">
        <v>3783.95</v>
      </c>
      <c r="D32" s="37">
        <f t="shared" si="0"/>
        <v>53057.700000000004</v>
      </c>
      <c r="E32" s="31">
        <v>20180000427850</v>
      </c>
      <c r="F32" s="30">
        <v>185757</v>
      </c>
      <c r="G32" s="30" t="s">
        <v>142</v>
      </c>
      <c r="H32" s="30" t="s">
        <v>225</v>
      </c>
      <c r="I32" s="30" t="s">
        <v>68</v>
      </c>
      <c r="J32" s="30" t="s">
        <v>211</v>
      </c>
      <c r="K32" s="30" t="s">
        <v>105</v>
      </c>
      <c r="L32" s="30"/>
      <c r="M32" s="102"/>
    </row>
    <row r="33" spans="1:13" ht="18" customHeight="1" x14ac:dyDescent="0.35">
      <c r="A33" s="46">
        <v>43054</v>
      </c>
      <c r="B33" s="36"/>
      <c r="C33" s="36">
        <v>325.89999999999998</v>
      </c>
      <c r="D33" s="37">
        <f t="shared" si="0"/>
        <v>52731.8</v>
      </c>
      <c r="E33" s="31"/>
      <c r="F33" s="30">
        <v>185738</v>
      </c>
      <c r="G33" s="30" t="s">
        <v>141</v>
      </c>
      <c r="H33" s="30" t="s">
        <v>226</v>
      </c>
      <c r="I33" s="30" t="s">
        <v>210</v>
      </c>
      <c r="J33" s="30" t="s">
        <v>211</v>
      </c>
      <c r="K33" s="30" t="s">
        <v>103</v>
      </c>
      <c r="L33" s="30"/>
      <c r="M33" s="102"/>
    </row>
    <row r="34" spans="1:13" ht="18" customHeight="1" x14ac:dyDescent="0.35">
      <c r="A34" s="46">
        <v>43055</v>
      </c>
      <c r="B34" s="36"/>
      <c r="C34" s="36">
        <v>1587.1</v>
      </c>
      <c r="D34" s="37">
        <f t="shared" ref="D34" si="1">SUM(D33+B34-C34)</f>
        <v>51144.700000000004</v>
      </c>
      <c r="E34" s="31"/>
      <c r="F34" s="30">
        <v>185898</v>
      </c>
      <c r="G34" s="30" t="s">
        <v>147</v>
      </c>
      <c r="H34" s="30" t="s">
        <v>227</v>
      </c>
      <c r="I34" s="30" t="s">
        <v>49</v>
      </c>
      <c r="J34" s="30" t="s">
        <v>43</v>
      </c>
      <c r="K34" s="47" t="s">
        <v>110</v>
      </c>
      <c r="L34" s="32"/>
      <c r="M34" s="1"/>
    </row>
    <row r="35" spans="1:13" ht="18" customHeight="1" x14ac:dyDescent="0.35">
      <c r="A35" s="46">
        <v>43059</v>
      </c>
      <c r="B35" s="36"/>
      <c r="C35" s="36">
        <v>14.65</v>
      </c>
      <c r="D35" s="37">
        <f t="shared" si="0"/>
        <v>51130.05</v>
      </c>
      <c r="F35" s="31">
        <v>186052</v>
      </c>
      <c r="G35" s="38" t="s">
        <v>228</v>
      </c>
      <c r="H35" s="38" t="s">
        <v>229</v>
      </c>
      <c r="I35" s="30" t="s">
        <v>189</v>
      </c>
      <c r="J35" s="30" t="s">
        <v>175</v>
      </c>
      <c r="K35" s="48" t="s">
        <v>175</v>
      </c>
      <c r="L35" s="32"/>
      <c r="M35" s="1"/>
    </row>
    <row r="36" spans="1:13" ht="18" customHeight="1" x14ac:dyDescent="0.35">
      <c r="A36" s="46">
        <v>43059</v>
      </c>
      <c r="B36" s="36"/>
      <c r="C36" s="36">
        <v>83.25</v>
      </c>
      <c r="D36" s="37">
        <f t="shared" si="0"/>
        <v>51046.8</v>
      </c>
      <c r="E36" s="31"/>
      <c r="F36" s="30">
        <v>186006</v>
      </c>
      <c r="G36" s="38" t="s">
        <v>230</v>
      </c>
      <c r="H36" s="30" t="s">
        <v>231</v>
      </c>
      <c r="I36" s="30" t="s">
        <v>48</v>
      </c>
      <c r="J36" s="30" t="s">
        <v>43</v>
      </c>
      <c r="K36" s="47" t="s">
        <v>95</v>
      </c>
      <c r="L36" s="32"/>
      <c r="M36" s="1"/>
    </row>
    <row r="37" spans="1:13" ht="18" customHeight="1" x14ac:dyDescent="0.35">
      <c r="A37" s="46">
        <v>43059</v>
      </c>
      <c r="B37" s="36"/>
      <c r="C37" s="36">
        <v>343.12</v>
      </c>
      <c r="D37" s="37">
        <f t="shared" si="0"/>
        <v>50703.68</v>
      </c>
      <c r="E37" s="31"/>
      <c r="F37" s="30">
        <v>186006</v>
      </c>
      <c r="G37" s="30" t="s">
        <v>230</v>
      </c>
      <c r="H37" s="30" t="s">
        <v>232</v>
      </c>
      <c r="I37" s="30" t="s">
        <v>48</v>
      </c>
      <c r="J37" s="30" t="s">
        <v>43</v>
      </c>
      <c r="K37" s="47" t="s">
        <v>95</v>
      </c>
      <c r="L37" s="32"/>
      <c r="M37" s="1"/>
    </row>
    <row r="38" spans="1:13" ht="18" customHeight="1" x14ac:dyDescent="0.35">
      <c r="A38" s="46">
        <v>43059</v>
      </c>
      <c r="B38" s="36"/>
      <c r="C38" s="36">
        <v>2616</v>
      </c>
      <c r="D38" s="37">
        <f t="shared" si="0"/>
        <v>48087.68</v>
      </c>
      <c r="E38" s="31"/>
      <c r="F38" s="30">
        <v>186012</v>
      </c>
      <c r="G38" s="30" t="s">
        <v>140</v>
      </c>
      <c r="H38" s="30" t="s">
        <v>233</v>
      </c>
      <c r="I38" s="30" t="s">
        <v>191</v>
      </c>
      <c r="J38" s="30" t="s">
        <v>37</v>
      </c>
      <c r="K38" s="47" t="s">
        <v>91</v>
      </c>
      <c r="L38" s="32"/>
      <c r="M38" s="1"/>
    </row>
    <row r="39" spans="1:13" ht="18" customHeight="1" x14ac:dyDescent="0.35">
      <c r="A39" s="46">
        <v>43066</v>
      </c>
      <c r="B39" s="36"/>
      <c r="C39" s="36">
        <v>76.680000000000007</v>
      </c>
      <c r="D39" s="37">
        <f t="shared" si="0"/>
        <v>48011</v>
      </c>
      <c r="E39" s="31"/>
      <c r="F39" s="30">
        <v>186371</v>
      </c>
      <c r="G39" s="30" t="s">
        <v>178</v>
      </c>
      <c r="H39" s="30" t="s">
        <v>234</v>
      </c>
      <c r="I39" s="30" t="s">
        <v>189</v>
      </c>
      <c r="J39" s="30" t="s">
        <v>175</v>
      </c>
      <c r="K39" s="48" t="s">
        <v>175</v>
      </c>
      <c r="L39" s="32"/>
      <c r="M39" s="1"/>
    </row>
    <row r="40" spans="1:13" ht="18" customHeight="1" x14ac:dyDescent="0.35">
      <c r="A40" s="46">
        <v>43073</v>
      </c>
      <c r="B40" s="36">
        <v>119.34</v>
      </c>
      <c r="C40" s="36"/>
      <c r="D40" s="37">
        <f t="shared" si="0"/>
        <v>48130.34</v>
      </c>
      <c r="E40" s="31"/>
      <c r="F40" s="30">
        <v>180385</v>
      </c>
      <c r="G40" s="30" t="s">
        <v>235</v>
      </c>
      <c r="H40" s="30" t="s">
        <v>236</v>
      </c>
      <c r="I40" s="30" t="s">
        <v>237</v>
      </c>
      <c r="J40" s="30"/>
      <c r="K40" s="48"/>
      <c r="L40" s="32"/>
      <c r="M40" s="1"/>
    </row>
    <row r="41" spans="1:13" ht="18" customHeight="1" x14ac:dyDescent="0.35">
      <c r="A41" s="46">
        <v>43073</v>
      </c>
      <c r="B41" s="36"/>
      <c r="C41" s="36">
        <v>800</v>
      </c>
      <c r="D41" s="37">
        <f t="shared" si="0"/>
        <v>47330.34</v>
      </c>
      <c r="E41" s="31"/>
      <c r="F41" s="30" t="s">
        <v>238</v>
      </c>
      <c r="G41" s="30" t="s">
        <v>144</v>
      </c>
      <c r="H41" s="30" t="s">
        <v>239</v>
      </c>
      <c r="I41" s="30" t="s">
        <v>51</v>
      </c>
      <c r="J41" s="30" t="s">
        <v>43</v>
      </c>
      <c r="K41" s="47"/>
      <c r="L41" s="32"/>
      <c r="M41" s="1"/>
    </row>
    <row r="42" spans="1:13" ht="18" customHeight="1" x14ac:dyDescent="0.35">
      <c r="A42" s="46">
        <v>43083</v>
      </c>
      <c r="B42" s="36"/>
      <c r="C42" s="36">
        <v>276.85000000000002</v>
      </c>
      <c r="D42" s="37">
        <f t="shared" si="0"/>
        <v>47053.49</v>
      </c>
      <c r="E42" s="31"/>
      <c r="F42" s="31">
        <v>186936</v>
      </c>
      <c r="G42" s="30" t="s">
        <v>140</v>
      </c>
      <c r="H42" s="30" t="s">
        <v>240</v>
      </c>
      <c r="I42" s="30" t="s">
        <v>241</v>
      </c>
      <c r="J42" s="30" t="s">
        <v>175</v>
      </c>
      <c r="K42" s="48" t="s">
        <v>175</v>
      </c>
      <c r="L42" s="32"/>
      <c r="M42" s="1"/>
    </row>
    <row r="43" spans="1:13" ht="18" customHeight="1" x14ac:dyDescent="0.35">
      <c r="A43" s="46">
        <v>43103</v>
      </c>
      <c r="B43" s="36"/>
      <c r="C43" s="36">
        <v>68.209999999999994</v>
      </c>
      <c r="D43" s="37">
        <f t="shared" si="0"/>
        <v>46985.279999999999</v>
      </c>
      <c r="E43" s="31"/>
      <c r="F43" s="31" t="s">
        <v>242</v>
      </c>
      <c r="G43" s="30" t="s">
        <v>243</v>
      </c>
      <c r="H43" s="30" t="s">
        <v>244</v>
      </c>
      <c r="I43" s="30" t="s">
        <v>29</v>
      </c>
      <c r="J43" s="30" t="s">
        <v>175</v>
      </c>
      <c r="K43" s="48" t="s">
        <v>175</v>
      </c>
      <c r="L43" s="32"/>
      <c r="M43" s="1"/>
    </row>
    <row r="44" spans="1:13" ht="18" customHeight="1" x14ac:dyDescent="0.35">
      <c r="A44" s="46">
        <v>43117</v>
      </c>
      <c r="B44" s="36"/>
      <c r="C44" s="36">
        <v>1776</v>
      </c>
      <c r="D44" s="37">
        <f t="shared" si="0"/>
        <v>45209.279999999999</v>
      </c>
      <c r="E44" s="31"/>
      <c r="F44" s="30"/>
      <c r="G44" s="30" t="s">
        <v>140</v>
      </c>
      <c r="H44" s="30" t="s">
        <v>245</v>
      </c>
      <c r="I44" s="30" t="s">
        <v>191</v>
      </c>
      <c r="J44" s="30" t="s">
        <v>37</v>
      </c>
      <c r="K44" s="47" t="s">
        <v>91</v>
      </c>
      <c r="L44" s="32"/>
      <c r="M44" s="1"/>
    </row>
    <row r="45" spans="1:13" ht="18" customHeight="1" x14ac:dyDescent="0.35">
      <c r="A45" s="46">
        <v>43117</v>
      </c>
      <c r="B45" s="36"/>
      <c r="C45" s="36">
        <v>24.15</v>
      </c>
      <c r="D45" s="37">
        <f t="shared" si="0"/>
        <v>45185.13</v>
      </c>
      <c r="E45" s="31"/>
      <c r="F45" s="30">
        <v>187751</v>
      </c>
      <c r="G45" s="30" t="s">
        <v>206</v>
      </c>
      <c r="H45" s="30" t="s">
        <v>246</v>
      </c>
      <c r="I45" s="30" t="s">
        <v>189</v>
      </c>
      <c r="J45" s="30" t="s">
        <v>175</v>
      </c>
      <c r="K45" s="47"/>
      <c r="L45" s="32"/>
      <c r="M45" s="1"/>
    </row>
    <row r="46" spans="1:13" ht="18" customHeight="1" x14ac:dyDescent="0.35">
      <c r="A46" s="46">
        <v>43117</v>
      </c>
      <c r="B46" s="36"/>
      <c r="C46" s="36">
        <v>24.15</v>
      </c>
      <c r="D46" s="37">
        <f t="shared" si="0"/>
        <v>45160.979999999996</v>
      </c>
      <c r="E46" s="31"/>
      <c r="F46" s="30">
        <v>187751</v>
      </c>
      <c r="G46" s="30" t="s">
        <v>206</v>
      </c>
      <c r="H46" s="30" t="s">
        <v>247</v>
      </c>
      <c r="I46" s="30" t="s">
        <v>189</v>
      </c>
      <c r="J46" s="30" t="s">
        <v>175</v>
      </c>
      <c r="K46" s="47"/>
      <c r="L46" s="32"/>
      <c r="M46" s="1"/>
    </row>
    <row r="47" spans="1:13" ht="18" customHeight="1" x14ac:dyDescent="0.35">
      <c r="A47" s="46">
        <v>43117</v>
      </c>
      <c r="B47" s="36"/>
      <c r="C47" s="36">
        <v>24.15</v>
      </c>
      <c r="D47" s="37">
        <f t="shared" si="0"/>
        <v>45136.829999999994</v>
      </c>
      <c r="E47" s="31"/>
      <c r="F47" s="30">
        <v>187751</v>
      </c>
      <c r="G47" s="30" t="s">
        <v>206</v>
      </c>
      <c r="H47" s="30" t="s">
        <v>248</v>
      </c>
      <c r="I47" s="30" t="s">
        <v>189</v>
      </c>
      <c r="J47" s="30" t="s">
        <v>175</v>
      </c>
      <c r="K47" s="47"/>
      <c r="L47" s="32"/>
      <c r="M47" s="1"/>
    </row>
    <row r="48" spans="1:13" ht="18" customHeight="1" x14ac:dyDescent="0.35">
      <c r="A48" s="46">
        <v>43118</v>
      </c>
      <c r="B48" s="36"/>
      <c r="C48" s="36">
        <v>60</v>
      </c>
      <c r="D48" s="37">
        <f t="shared" si="0"/>
        <v>45076.829999999994</v>
      </c>
      <c r="E48" s="31">
        <v>20180000583850</v>
      </c>
      <c r="F48" s="30">
        <v>187782</v>
      </c>
      <c r="G48" s="30" t="s">
        <v>249</v>
      </c>
      <c r="H48" s="30" t="s">
        <v>250</v>
      </c>
      <c r="I48" s="30" t="s">
        <v>251</v>
      </c>
      <c r="J48" s="30" t="s">
        <v>43</v>
      </c>
      <c r="K48" s="47"/>
      <c r="L48" s="32"/>
      <c r="M48" s="1"/>
    </row>
    <row r="49" spans="1:13" ht="18" customHeight="1" x14ac:dyDescent="0.35">
      <c r="A49" s="46">
        <v>43118</v>
      </c>
      <c r="B49" s="36"/>
      <c r="C49" s="36">
        <v>45.94</v>
      </c>
      <c r="D49" s="37">
        <f t="shared" si="0"/>
        <v>45030.889999999992</v>
      </c>
      <c r="E49" s="31">
        <v>20180000759850</v>
      </c>
      <c r="F49" s="30">
        <v>187782</v>
      </c>
      <c r="G49" s="30" t="s">
        <v>249</v>
      </c>
      <c r="H49" s="30" t="s">
        <v>250</v>
      </c>
      <c r="I49" s="30" t="s">
        <v>251</v>
      </c>
      <c r="J49" s="30" t="s">
        <v>43</v>
      </c>
      <c r="K49" s="47"/>
      <c r="L49" s="32"/>
      <c r="M49" s="1"/>
    </row>
    <row r="50" spans="1:13" ht="18" customHeight="1" x14ac:dyDescent="0.35">
      <c r="A50" s="46">
        <v>43130</v>
      </c>
      <c r="B50" s="36"/>
      <c r="C50" s="36">
        <v>114</v>
      </c>
      <c r="D50" s="37">
        <f t="shared" si="0"/>
        <v>44916.889999999992</v>
      </c>
      <c r="E50" s="31"/>
      <c r="F50" s="30" t="s">
        <v>252</v>
      </c>
      <c r="G50" s="30" t="s">
        <v>253</v>
      </c>
      <c r="H50" s="30" t="s">
        <v>254</v>
      </c>
      <c r="I50" s="30" t="s">
        <v>255</v>
      </c>
      <c r="J50" s="30" t="s">
        <v>43</v>
      </c>
      <c r="K50" s="47"/>
      <c r="L50" s="32"/>
      <c r="M50" s="1"/>
    </row>
    <row r="51" spans="1:13" ht="18" customHeight="1" x14ac:dyDescent="0.35">
      <c r="A51" s="46">
        <v>43132</v>
      </c>
      <c r="B51" s="36"/>
      <c r="C51" s="36">
        <v>458.06</v>
      </c>
      <c r="D51" s="37">
        <f t="shared" si="0"/>
        <v>44458.829999999994</v>
      </c>
      <c r="E51" s="31"/>
      <c r="F51" s="30">
        <v>188175</v>
      </c>
      <c r="G51" s="30" t="s">
        <v>256</v>
      </c>
      <c r="H51" s="30" t="s">
        <v>257</v>
      </c>
      <c r="I51" s="30" t="s">
        <v>255</v>
      </c>
      <c r="J51" s="30" t="s">
        <v>43</v>
      </c>
      <c r="K51" s="48"/>
      <c r="L51" s="32"/>
      <c r="M51" s="1"/>
    </row>
    <row r="52" spans="1:13" ht="18" customHeight="1" x14ac:dyDescent="0.35">
      <c r="A52" s="46">
        <v>43136</v>
      </c>
      <c r="B52" s="36"/>
      <c r="C52" s="36">
        <v>300</v>
      </c>
      <c r="D52" s="37">
        <f t="shared" si="0"/>
        <v>44158.829999999994</v>
      </c>
      <c r="E52" s="31"/>
      <c r="F52" s="30">
        <v>188280</v>
      </c>
      <c r="G52" s="30" t="s">
        <v>63</v>
      </c>
      <c r="H52" s="30" t="s">
        <v>201</v>
      </c>
      <c r="I52" s="30" t="s">
        <v>258</v>
      </c>
      <c r="J52" s="30" t="s">
        <v>211</v>
      </c>
      <c r="K52" s="47" t="s">
        <v>118</v>
      </c>
      <c r="L52" s="32"/>
      <c r="M52" s="1"/>
    </row>
    <row r="53" spans="1:13" ht="18" customHeight="1" x14ac:dyDescent="0.35">
      <c r="A53" s="138">
        <v>43136</v>
      </c>
      <c r="B53" s="36"/>
      <c r="C53" s="36">
        <v>193.14</v>
      </c>
      <c r="D53" s="37">
        <f t="shared" si="0"/>
        <v>43965.689999999995</v>
      </c>
      <c r="E53" s="31"/>
      <c r="F53" s="30">
        <v>188283</v>
      </c>
      <c r="G53" s="30" t="s">
        <v>259</v>
      </c>
      <c r="H53" s="30" t="s">
        <v>260</v>
      </c>
      <c r="I53" s="30" t="s">
        <v>71</v>
      </c>
      <c r="J53" s="30" t="s">
        <v>211</v>
      </c>
      <c r="K53" s="47" t="s">
        <v>113</v>
      </c>
      <c r="L53" s="32"/>
      <c r="M53" s="1"/>
    </row>
    <row r="54" spans="1:13" ht="18" customHeight="1" x14ac:dyDescent="0.35">
      <c r="A54" s="46">
        <v>43140</v>
      </c>
      <c r="B54" s="36"/>
      <c r="C54" s="36">
        <v>142.31</v>
      </c>
      <c r="D54" s="37">
        <f t="shared" si="0"/>
        <v>43823.38</v>
      </c>
      <c r="E54" s="31"/>
      <c r="F54" s="30">
        <v>188585</v>
      </c>
      <c r="G54" s="30" t="s">
        <v>261</v>
      </c>
      <c r="H54" s="30" t="s">
        <v>262</v>
      </c>
      <c r="I54" s="30" t="s">
        <v>69</v>
      </c>
      <c r="J54" s="30" t="s">
        <v>211</v>
      </c>
      <c r="K54" s="107" t="s">
        <v>109</v>
      </c>
      <c r="L54" s="32"/>
      <c r="M54" s="1"/>
    </row>
    <row r="55" spans="1:13" ht="18" customHeight="1" x14ac:dyDescent="0.35">
      <c r="A55" s="46">
        <v>43144</v>
      </c>
      <c r="B55" s="36"/>
      <c r="C55" s="36">
        <v>122.2</v>
      </c>
      <c r="D55" s="37">
        <f t="shared" si="0"/>
        <v>43701.18</v>
      </c>
      <c r="E55" s="31"/>
      <c r="F55" s="30" t="s">
        <v>263</v>
      </c>
      <c r="G55" s="30" t="s">
        <v>264</v>
      </c>
      <c r="H55" s="30" t="s">
        <v>265</v>
      </c>
      <c r="I55" s="30" t="s">
        <v>266</v>
      </c>
      <c r="J55" s="30" t="s">
        <v>37</v>
      </c>
      <c r="K55" s="47" t="s">
        <v>116</v>
      </c>
      <c r="L55" s="32"/>
      <c r="M55" s="1"/>
    </row>
    <row r="56" spans="1:13" ht="18" customHeight="1" x14ac:dyDescent="0.35">
      <c r="A56" s="46">
        <v>43144</v>
      </c>
      <c r="B56" s="36"/>
      <c r="C56" s="36">
        <v>168.4</v>
      </c>
      <c r="D56" s="37">
        <f t="shared" si="0"/>
        <v>43532.78</v>
      </c>
      <c r="E56" s="31"/>
      <c r="F56" s="30" t="s">
        <v>263</v>
      </c>
      <c r="G56" s="30" t="s">
        <v>267</v>
      </c>
      <c r="H56" s="30" t="s">
        <v>265</v>
      </c>
      <c r="I56" s="30" t="s">
        <v>258</v>
      </c>
      <c r="J56" s="30" t="s">
        <v>211</v>
      </c>
      <c r="K56" s="47" t="s">
        <v>118</v>
      </c>
      <c r="L56" s="32"/>
      <c r="M56" s="1"/>
    </row>
    <row r="57" spans="1:13" ht="18" customHeight="1" x14ac:dyDescent="0.35">
      <c r="A57" s="46">
        <v>43144</v>
      </c>
      <c r="B57" s="36"/>
      <c r="C57" s="36">
        <v>200</v>
      </c>
      <c r="D57" s="37">
        <f t="shared" si="0"/>
        <v>43332.78</v>
      </c>
      <c r="E57" s="31"/>
      <c r="F57" s="30" t="s">
        <v>263</v>
      </c>
      <c r="G57" s="30" t="s">
        <v>268</v>
      </c>
      <c r="H57" s="30" t="s">
        <v>265</v>
      </c>
      <c r="I57" s="30" t="s">
        <v>71</v>
      </c>
      <c r="J57" s="30" t="s">
        <v>211</v>
      </c>
      <c r="K57" s="47" t="s">
        <v>113</v>
      </c>
      <c r="L57" s="32"/>
      <c r="M57" s="1"/>
    </row>
    <row r="58" spans="1:13" ht="18" customHeight="1" x14ac:dyDescent="0.35">
      <c r="A58" s="46">
        <v>43160</v>
      </c>
      <c r="B58" s="36"/>
      <c r="C58" s="36">
        <v>138.88</v>
      </c>
      <c r="D58" s="37">
        <f t="shared" si="0"/>
        <v>43193.9</v>
      </c>
      <c r="E58" s="31"/>
      <c r="F58" s="30">
        <v>189287</v>
      </c>
      <c r="G58" s="30" t="s">
        <v>141</v>
      </c>
      <c r="H58" s="30" t="s">
        <v>269</v>
      </c>
      <c r="I58" s="30" t="s">
        <v>210</v>
      </c>
      <c r="J58" s="30" t="s">
        <v>211</v>
      </c>
      <c r="K58" s="47"/>
      <c r="L58" s="32"/>
      <c r="M58" s="1"/>
    </row>
    <row r="59" spans="1:13" ht="18" customHeight="1" x14ac:dyDescent="0.35">
      <c r="A59" s="46">
        <v>43160</v>
      </c>
      <c r="B59" s="36"/>
      <c r="C59" s="36">
        <v>692.8</v>
      </c>
      <c r="D59" s="37">
        <f t="shared" si="0"/>
        <v>42501.1</v>
      </c>
      <c r="E59" s="31"/>
      <c r="F59" s="30">
        <v>189273</v>
      </c>
      <c r="G59" s="30" t="s">
        <v>147</v>
      </c>
      <c r="H59" s="30" t="s">
        <v>270</v>
      </c>
      <c r="I59" s="30" t="s">
        <v>271</v>
      </c>
      <c r="J59" s="30" t="s">
        <v>211</v>
      </c>
      <c r="K59" s="107" t="s">
        <v>120</v>
      </c>
      <c r="L59" s="32"/>
      <c r="M59" s="1"/>
    </row>
    <row r="60" spans="1:13" ht="18" customHeight="1" x14ac:dyDescent="0.35">
      <c r="A60" s="46">
        <v>43151</v>
      </c>
      <c r="B60" s="36"/>
      <c r="C60" s="36">
        <v>232.5</v>
      </c>
      <c r="D60" s="37">
        <f t="shared" si="0"/>
        <v>42268.6</v>
      </c>
      <c r="E60" s="31"/>
      <c r="F60" s="30">
        <v>188837</v>
      </c>
      <c r="G60" s="30" t="s">
        <v>204</v>
      </c>
      <c r="H60" s="30" t="s">
        <v>272</v>
      </c>
      <c r="I60" s="30" t="s">
        <v>48</v>
      </c>
      <c r="J60" s="30" t="s">
        <v>43</v>
      </c>
      <c r="K60" s="47" t="s">
        <v>95</v>
      </c>
      <c r="L60" s="32"/>
      <c r="M60" s="1"/>
    </row>
    <row r="61" spans="1:13" ht="18" customHeight="1" x14ac:dyDescent="0.35">
      <c r="A61" s="46">
        <v>43151</v>
      </c>
      <c r="B61" s="36"/>
      <c r="C61" s="36">
        <v>851.08</v>
      </c>
      <c r="D61" s="37">
        <f t="shared" si="0"/>
        <v>41417.519999999997</v>
      </c>
      <c r="E61" s="31"/>
      <c r="F61" s="30">
        <v>188917</v>
      </c>
      <c r="G61" s="30" t="s">
        <v>273</v>
      </c>
      <c r="H61" s="30" t="s">
        <v>274</v>
      </c>
      <c r="I61" s="30" t="s">
        <v>275</v>
      </c>
      <c r="J61" s="30" t="s">
        <v>211</v>
      </c>
      <c r="K61" s="47" t="s">
        <v>114</v>
      </c>
      <c r="L61" s="32"/>
      <c r="M61" s="1"/>
    </row>
    <row r="62" spans="1:13" ht="18" customHeight="1" x14ac:dyDescent="0.35">
      <c r="A62" s="46">
        <v>43165</v>
      </c>
      <c r="B62" s="36"/>
      <c r="C62" s="36">
        <v>1323.6</v>
      </c>
      <c r="D62" s="37">
        <f t="shared" si="0"/>
        <v>40093.919999999998</v>
      </c>
      <c r="E62" s="31"/>
      <c r="F62" s="30">
        <v>189485</v>
      </c>
      <c r="G62" s="30" t="s">
        <v>276</v>
      </c>
      <c r="H62" s="30" t="s">
        <v>277</v>
      </c>
      <c r="I62" s="30" t="s">
        <v>93</v>
      </c>
      <c r="J62" s="30" t="s">
        <v>175</v>
      </c>
      <c r="K62" s="48" t="s">
        <v>94</v>
      </c>
      <c r="L62" s="32"/>
      <c r="M62" s="1"/>
    </row>
    <row r="63" spans="1:13" ht="18" customHeight="1" x14ac:dyDescent="0.35">
      <c r="A63" s="46">
        <v>43168</v>
      </c>
      <c r="B63" s="36"/>
      <c r="C63" s="36">
        <v>32.24</v>
      </c>
      <c r="D63" s="37">
        <f t="shared" si="0"/>
        <v>40061.68</v>
      </c>
      <c r="E63" s="31"/>
      <c r="F63" s="30">
        <v>189656</v>
      </c>
      <c r="G63" s="30" t="s">
        <v>202</v>
      </c>
      <c r="H63" s="30" t="s">
        <v>278</v>
      </c>
      <c r="I63" s="30" t="s">
        <v>48</v>
      </c>
      <c r="J63" s="30" t="s">
        <v>43</v>
      </c>
      <c r="K63" s="47" t="s">
        <v>95</v>
      </c>
      <c r="L63" s="32"/>
      <c r="M63" s="1"/>
    </row>
    <row r="64" spans="1:13" ht="18" customHeight="1" x14ac:dyDescent="0.35">
      <c r="A64" s="46">
        <v>43168</v>
      </c>
      <c r="B64" s="36"/>
      <c r="C64" s="36">
        <v>491.45</v>
      </c>
      <c r="D64" s="37">
        <f t="shared" si="0"/>
        <v>39570.230000000003</v>
      </c>
      <c r="E64" s="31"/>
      <c r="F64" s="30">
        <v>189651</v>
      </c>
      <c r="G64" s="30" t="s">
        <v>173</v>
      </c>
      <c r="H64" s="30" t="s">
        <v>278</v>
      </c>
      <c r="I64" s="30" t="s">
        <v>48</v>
      </c>
      <c r="J64" s="30" t="s">
        <v>43</v>
      </c>
      <c r="K64" s="47" t="s">
        <v>95</v>
      </c>
      <c r="L64" s="32"/>
      <c r="M64" s="1"/>
    </row>
    <row r="65" spans="1:13" ht="18" customHeight="1" x14ac:dyDescent="0.35">
      <c r="A65" s="46">
        <v>43168</v>
      </c>
      <c r="B65" s="36"/>
      <c r="C65" s="36">
        <v>1760</v>
      </c>
      <c r="D65" s="37">
        <f t="shared" si="0"/>
        <v>37810.230000000003</v>
      </c>
      <c r="E65" s="31"/>
      <c r="F65" s="30">
        <v>189661</v>
      </c>
      <c r="G65" s="30" t="s">
        <v>279</v>
      </c>
      <c r="H65" s="30" t="s">
        <v>280</v>
      </c>
      <c r="I65" s="30" t="s">
        <v>60</v>
      </c>
      <c r="J65" s="30" t="s">
        <v>43</v>
      </c>
      <c r="K65" s="47" t="s">
        <v>123</v>
      </c>
      <c r="L65" s="32"/>
      <c r="M65" s="1"/>
    </row>
    <row r="66" spans="1:13" ht="18" customHeight="1" x14ac:dyDescent="0.35">
      <c r="A66" s="46">
        <v>43161</v>
      </c>
      <c r="B66" s="36"/>
      <c r="C66" s="36">
        <v>35</v>
      </c>
      <c r="D66" s="37">
        <f t="shared" si="0"/>
        <v>37775.230000000003</v>
      </c>
      <c r="E66" s="31"/>
      <c r="F66" s="30">
        <v>189406</v>
      </c>
      <c r="G66" s="30" t="s">
        <v>202</v>
      </c>
      <c r="H66" s="30" t="s">
        <v>281</v>
      </c>
      <c r="I66" s="30" t="s">
        <v>48</v>
      </c>
      <c r="J66" s="30" t="s">
        <v>43</v>
      </c>
      <c r="K66" s="47" t="s">
        <v>95</v>
      </c>
      <c r="L66" s="32"/>
      <c r="M66" s="1"/>
    </row>
    <row r="67" spans="1:13" ht="18" customHeight="1" x14ac:dyDescent="0.35">
      <c r="A67" s="46">
        <v>43165</v>
      </c>
      <c r="B67" s="36"/>
      <c r="C67" s="36">
        <v>7788</v>
      </c>
      <c r="D67" s="37">
        <f t="shared" ref="D67:D111" si="2">SUM(D66+B67-C67)</f>
        <v>29987.230000000003</v>
      </c>
      <c r="E67" s="31">
        <v>20180000877850</v>
      </c>
      <c r="F67" s="30">
        <v>189477</v>
      </c>
      <c r="G67" s="30" t="s">
        <v>146</v>
      </c>
      <c r="H67" s="30" t="s">
        <v>282</v>
      </c>
      <c r="I67" s="30" t="s">
        <v>51</v>
      </c>
      <c r="J67" s="30" t="s">
        <v>43</v>
      </c>
      <c r="K67" s="47"/>
      <c r="L67" s="32"/>
      <c r="M67" s="1"/>
    </row>
    <row r="68" spans="1:13" ht="18" customHeight="1" x14ac:dyDescent="0.35">
      <c r="A68" s="46">
        <v>43167</v>
      </c>
      <c r="B68" s="36"/>
      <c r="C68" s="36">
        <v>243.75</v>
      </c>
      <c r="D68" s="37">
        <f t="shared" si="2"/>
        <v>29743.480000000003</v>
      </c>
      <c r="E68" s="31"/>
      <c r="F68" s="30">
        <v>189530</v>
      </c>
      <c r="G68" s="30" t="s">
        <v>204</v>
      </c>
      <c r="H68" s="30" t="s">
        <v>283</v>
      </c>
      <c r="I68" s="30" t="s">
        <v>48</v>
      </c>
      <c r="J68" s="30" t="s">
        <v>43</v>
      </c>
      <c r="K68" s="47" t="s">
        <v>95</v>
      </c>
      <c r="L68" s="32"/>
      <c r="M68" s="1"/>
    </row>
    <row r="69" spans="1:13" ht="18" customHeight="1" x14ac:dyDescent="0.35">
      <c r="A69" s="46">
        <v>43167</v>
      </c>
      <c r="B69" s="36"/>
      <c r="C69" s="36">
        <v>300</v>
      </c>
      <c r="D69" s="37">
        <f t="shared" si="2"/>
        <v>29443.480000000003</v>
      </c>
      <c r="E69" s="31"/>
      <c r="F69" s="30">
        <v>189612</v>
      </c>
      <c r="G69" s="30" t="s">
        <v>63</v>
      </c>
      <c r="H69" s="30" t="s">
        <v>284</v>
      </c>
      <c r="I69" s="30" t="s">
        <v>58</v>
      </c>
      <c r="J69" s="30" t="s">
        <v>55</v>
      </c>
      <c r="K69" s="47" t="s">
        <v>122</v>
      </c>
      <c r="L69" s="32"/>
      <c r="M69" s="1"/>
    </row>
    <row r="70" spans="1:13" ht="18" customHeight="1" x14ac:dyDescent="0.35">
      <c r="A70" s="46">
        <v>43168</v>
      </c>
      <c r="B70" s="36"/>
      <c r="C70" s="36">
        <v>75</v>
      </c>
      <c r="D70" s="37">
        <f t="shared" si="2"/>
        <v>29368.480000000003</v>
      </c>
      <c r="E70" s="31"/>
      <c r="F70" s="30" t="s">
        <v>285</v>
      </c>
      <c r="G70" s="30" t="s">
        <v>286</v>
      </c>
      <c r="H70" s="30" t="s">
        <v>287</v>
      </c>
      <c r="I70" s="30" t="s">
        <v>58</v>
      </c>
      <c r="J70" s="30" t="s">
        <v>55</v>
      </c>
      <c r="K70" s="47" t="s">
        <v>122</v>
      </c>
      <c r="L70" s="32"/>
      <c r="M70" s="1"/>
    </row>
    <row r="71" spans="1:13" ht="18" customHeight="1" x14ac:dyDescent="0.35">
      <c r="A71" s="46">
        <v>43167</v>
      </c>
      <c r="B71" s="36">
        <v>1425</v>
      </c>
      <c r="C71" s="36"/>
      <c r="D71" s="37">
        <f t="shared" si="2"/>
        <v>30793.480000000003</v>
      </c>
      <c r="E71" s="31"/>
      <c r="F71" s="30" t="s">
        <v>288</v>
      </c>
      <c r="G71" s="30" t="s">
        <v>289</v>
      </c>
      <c r="H71" s="30" t="s">
        <v>290</v>
      </c>
      <c r="I71" s="30"/>
      <c r="J71" s="30"/>
      <c r="K71" s="47"/>
      <c r="L71" s="32"/>
      <c r="M71" s="1"/>
    </row>
    <row r="72" spans="1:13" ht="18" customHeight="1" x14ac:dyDescent="0.35">
      <c r="A72" s="46">
        <v>43167</v>
      </c>
      <c r="B72" s="36">
        <v>2494</v>
      </c>
      <c r="C72" s="36"/>
      <c r="D72" s="37">
        <f t="shared" si="2"/>
        <v>33287.480000000003</v>
      </c>
      <c r="E72" s="31"/>
      <c r="F72" s="30" t="s">
        <v>291</v>
      </c>
      <c r="G72" s="30" t="s">
        <v>289</v>
      </c>
      <c r="H72" s="30" t="s">
        <v>292</v>
      </c>
      <c r="I72" s="30" t="s">
        <v>51</v>
      </c>
      <c r="J72" s="30" t="s">
        <v>43</v>
      </c>
      <c r="K72" s="47"/>
      <c r="L72" s="32"/>
      <c r="M72" s="1"/>
    </row>
    <row r="73" spans="1:13" ht="18" customHeight="1" x14ac:dyDescent="0.35">
      <c r="A73" s="46">
        <v>43167</v>
      </c>
      <c r="B73" s="36"/>
      <c r="C73" s="36">
        <v>26.48</v>
      </c>
      <c r="D73" s="37">
        <f t="shared" si="2"/>
        <v>33261</v>
      </c>
      <c r="E73" s="31"/>
      <c r="F73" s="30">
        <v>189536</v>
      </c>
      <c r="G73" s="30" t="s">
        <v>178</v>
      </c>
      <c r="H73" s="30" t="s">
        <v>293</v>
      </c>
      <c r="I73" s="30" t="s">
        <v>189</v>
      </c>
      <c r="J73" s="30" t="s">
        <v>175</v>
      </c>
      <c r="K73" s="47"/>
      <c r="L73" s="32"/>
      <c r="M73" s="1"/>
    </row>
    <row r="74" spans="1:13" ht="18" customHeight="1" x14ac:dyDescent="0.35">
      <c r="A74" s="46">
        <v>43178</v>
      </c>
      <c r="B74" s="36"/>
      <c r="C74" s="36">
        <v>2676</v>
      </c>
      <c r="D74" s="37">
        <f>SUM(D73+B74-C74)</f>
        <v>30585</v>
      </c>
      <c r="E74" s="31"/>
      <c r="F74" s="30">
        <v>189771</v>
      </c>
      <c r="G74" s="30" t="s">
        <v>140</v>
      </c>
      <c r="H74" s="30" t="s">
        <v>294</v>
      </c>
      <c r="I74" s="30" t="s">
        <v>295</v>
      </c>
      <c r="J74" s="30" t="s">
        <v>37</v>
      </c>
      <c r="K74" s="47" t="s">
        <v>115</v>
      </c>
      <c r="L74" s="32"/>
      <c r="M74" s="1"/>
    </row>
    <row r="75" spans="1:13" ht="18" customHeight="1" x14ac:dyDescent="0.35">
      <c r="A75" s="46">
        <v>43186</v>
      </c>
      <c r="B75" s="36"/>
      <c r="C75" s="36">
        <v>184.6</v>
      </c>
      <c r="D75" s="37">
        <f t="shared" si="2"/>
        <v>30400.400000000001</v>
      </c>
      <c r="E75" s="31"/>
      <c r="F75" s="30" t="s">
        <v>296</v>
      </c>
      <c r="G75" s="30" t="s">
        <v>297</v>
      </c>
      <c r="H75" s="30" t="s">
        <v>284</v>
      </c>
      <c r="I75" s="30" t="s">
        <v>58</v>
      </c>
      <c r="J75" s="30" t="s">
        <v>55</v>
      </c>
      <c r="K75" s="47" t="s">
        <v>122</v>
      </c>
      <c r="L75" s="32"/>
      <c r="M75" s="1"/>
    </row>
    <row r="76" spans="1:13" ht="18" customHeight="1" x14ac:dyDescent="0.35">
      <c r="A76" s="46">
        <v>43186</v>
      </c>
      <c r="B76" s="36"/>
      <c r="C76" s="36">
        <v>92.8</v>
      </c>
      <c r="D76" s="37">
        <f t="shared" si="2"/>
        <v>30307.600000000002</v>
      </c>
      <c r="E76" s="31"/>
      <c r="F76" s="30" t="s">
        <v>296</v>
      </c>
      <c r="G76" s="30" t="s">
        <v>297</v>
      </c>
      <c r="H76" s="30" t="s">
        <v>298</v>
      </c>
      <c r="I76" s="30" t="s">
        <v>48</v>
      </c>
      <c r="J76" s="30" t="s">
        <v>43</v>
      </c>
      <c r="K76" s="47" t="s">
        <v>95</v>
      </c>
      <c r="L76" s="32"/>
      <c r="M76" s="1"/>
    </row>
    <row r="77" spans="1:13" ht="18" customHeight="1" x14ac:dyDescent="0.35">
      <c r="A77" s="46">
        <v>43187</v>
      </c>
      <c r="B77" s="36"/>
      <c r="C77" s="36">
        <v>102.75</v>
      </c>
      <c r="D77" s="37">
        <f t="shared" si="2"/>
        <v>30204.850000000002</v>
      </c>
      <c r="E77" s="31">
        <v>20180001323850</v>
      </c>
      <c r="F77" s="31">
        <v>190168</v>
      </c>
      <c r="G77" s="30" t="s">
        <v>148</v>
      </c>
      <c r="H77" s="30" t="s">
        <v>274</v>
      </c>
      <c r="I77" s="30" t="s">
        <v>275</v>
      </c>
      <c r="J77" s="30" t="s">
        <v>211</v>
      </c>
      <c r="K77" s="47" t="s">
        <v>114</v>
      </c>
      <c r="L77" s="32"/>
      <c r="M77" s="1"/>
    </row>
    <row r="78" spans="1:13" ht="18" customHeight="1" x14ac:dyDescent="0.35">
      <c r="A78" s="46">
        <v>43187</v>
      </c>
      <c r="B78" s="36"/>
      <c r="C78" s="36">
        <v>600</v>
      </c>
      <c r="D78" s="37">
        <f t="shared" si="2"/>
        <v>29604.850000000002</v>
      </c>
      <c r="E78" s="31"/>
      <c r="F78" s="30">
        <v>190174</v>
      </c>
      <c r="G78" s="30" t="s">
        <v>299</v>
      </c>
      <c r="H78" s="30" t="s">
        <v>300</v>
      </c>
      <c r="I78" s="30" t="s">
        <v>76</v>
      </c>
      <c r="J78" s="30" t="s">
        <v>211</v>
      </c>
      <c r="K78" s="47" t="s">
        <v>127</v>
      </c>
      <c r="L78" s="32"/>
      <c r="M78" s="1"/>
    </row>
    <row r="79" spans="1:13" ht="18" customHeight="1" x14ac:dyDescent="0.35">
      <c r="A79" s="46">
        <v>43199</v>
      </c>
      <c r="B79" s="36"/>
      <c r="C79" s="36">
        <v>3000</v>
      </c>
      <c r="D79" s="37">
        <f t="shared" si="2"/>
        <v>26604.850000000002</v>
      </c>
      <c r="E79" s="31">
        <v>201800020228501</v>
      </c>
      <c r="F79" s="30" t="s">
        <v>301</v>
      </c>
      <c r="G79" s="30" t="s">
        <v>302</v>
      </c>
      <c r="H79" s="30" t="s">
        <v>303</v>
      </c>
      <c r="I79" s="30" t="s">
        <v>59</v>
      </c>
      <c r="J79" s="30" t="s">
        <v>304</v>
      </c>
      <c r="K79" s="47" t="s">
        <v>131</v>
      </c>
      <c r="L79" s="32"/>
      <c r="M79" s="1"/>
    </row>
    <row r="80" spans="1:13" ht="18" customHeight="1" x14ac:dyDescent="0.35">
      <c r="A80" s="46">
        <v>43200</v>
      </c>
      <c r="B80" s="36"/>
      <c r="C80" s="36">
        <v>1576.4</v>
      </c>
      <c r="D80" s="37">
        <f t="shared" si="2"/>
        <v>25028.45</v>
      </c>
      <c r="E80" s="31"/>
      <c r="F80" s="30">
        <v>190731</v>
      </c>
      <c r="G80" s="30" t="s">
        <v>305</v>
      </c>
      <c r="H80" s="30" t="s">
        <v>306</v>
      </c>
      <c r="I80" s="30" t="s">
        <v>60</v>
      </c>
      <c r="J80" s="30" t="s">
        <v>43</v>
      </c>
      <c r="K80" s="47" t="s">
        <v>123</v>
      </c>
      <c r="L80" s="32"/>
      <c r="M80" s="1"/>
    </row>
    <row r="81" spans="1:257" ht="18" customHeight="1" x14ac:dyDescent="0.35">
      <c r="A81" s="46">
        <v>43200</v>
      </c>
      <c r="B81" s="36"/>
      <c r="C81" s="36">
        <v>4067.46</v>
      </c>
      <c r="D81" s="37">
        <f t="shared" si="2"/>
        <v>20960.990000000002</v>
      </c>
      <c r="E81" s="31"/>
      <c r="F81" s="31">
        <v>190713</v>
      </c>
      <c r="G81" s="30" t="s">
        <v>307</v>
      </c>
      <c r="H81" s="30"/>
      <c r="I81" s="30"/>
      <c r="J81" s="30"/>
      <c r="K81" s="47"/>
      <c r="L81" s="32"/>
      <c r="M81" s="1"/>
    </row>
    <row r="82" spans="1:257" ht="18" customHeight="1" x14ac:dyDescent="0.35">
      <c r="A82" s="46">
        <v>43200</v>
      </c>
      <c r="B82" s="36"/>
      <c r="C82" s="36">
        <v>30</v>
      </c>
      <c r="D82" s="37">
        <f>SUM(D81+B82-C82)</f>
        <v>20930.990000000002</v>
      </c>
      <c r="E82" s="31"/>
      <c r="F82" s="31">
        <v>190704</v>
      </c>
      <c r="G82" s="30" t="s">
        <v>308</v>
      </c>
      <c r="H82" s="30" t="s">
        <v>309</v>
      </c>
      <c r="I82" s="30" t="s">
        <v>189</v>
      </c>
      <c r="J82" s="30" t="s">
        <v>175</v>
      </c>
      <c r="K82" s="47"/>
      <c r="L82" s="32"/>
      <c r="M82" s="1"/>
    </row>
    <row r="83" spans="1:257" ht="18" customHeight="1" x14ac:dyDescent="0.35">
      <c r="A83" s="46">
        <v>43207</v>
      </c>
      <c r="B83" s="36"/>
      <c r="C83" s="36">
        <v>1650</v>
      </c>
      <c r="D83" s="37">
        <f>SUM(D82+B83-C83)</f>
        <v>19280.990000000002</v>
      </c>
      <c r="E83" s="31"/>
      <c r="F83" s="30">
        <v>191288</v>
      </c>
      <c r="G83" s="30" t="s">
        <v>154</v>
      </c>
      <c r="H83" s="30" t="s">
        <v>310</v>
      </c>
      <c r="I83" s="30" t="s">
        <v>60</v>
      </c>
      <c r="J83" s="30" t="s">
        <v>43</v>
      </c>
      <c r="K83" s="47" t="s">
        <v>123</v>
      </c>
      <c r="L83" s="32"/>
      <c r="M83" s="1"/>
    </row>
    <row r="84" spans="1:257" ht="18" customHeight="1" x14ac:dyDescent="0.35">
      <c r="A84" s="46">
        <v>43209</v>
      </c>
      <c r="B84" s="36"/>
      <c r="C84" s="36">
        <v>700</v>
      </c>
      <c r="D84" s="37">
        <f t="shared" si="2"/>
        <v>18580.990000000002</v>
      </c>
      <c r="E84" s="31"/>
      <c r="F84" s="30" t="s">
        <v>311</v>
      </c>
      <c r="G84" s="30" t="s">
        <v>152</v>
      </c>
      <c r="H84" s="30" t="s">
        <v>197</v>
      </c>
      <c r="I84" s="30" t="s">
        <v>42</v>
      </c>
      <c r="J84" s="30" t="s">
        <v>37</v>
      </c>
      <c r="K84" s="47" t="s">
        <v>129</v>
      </c>
      <c r="L84" s="32"/>
      <c r="M84" s="1"/>
    </row>
    <row r="85" spans="1:257" ht="18" customHeight="1" x14ac:dyDescent="0.35">
      <c r="A85" s="46">
        <v>43214</v>
      </c>
      <c r="B85" s="36"/>
      <c r="C85" s="36">
        <v>428.61</v>
      </c>
      <c r="D85" s="36">
        <f t="shared" si="2"/>
        <v>18152.38</v>
      </c>
      <c r="E85" s="31"/>
      <c r="F85" s="30">
        <v>191506</v>
      </c>
      <c r="G85" s="30" t="s">
        <v>182</v>
      </c>
      <c r="H85" s="30" t="s">
        <v>312</v>
      </c>
      <c r="I85" s="30" t="s">
        <v>60</v>
      </c>
      <c r="J85" s="30" t="s">
        <v>43</v>
      </c>
      <c r="K85" s="47" t="s">
        <v>123</v>
      </c>
      <c r="L85" s="32"/>
      <c r="M85" s="1"/>
    </row>
    <row r="86" spans="1:257" s="118" customFormat="1" ht="18" customHeight="1" x14ac:dyDescent="0.35">
      <c r="A86" s="110">
        <v>43214</v>
      </c>
      <c r="B86" s="111"/>
      <c r="C86" s="111">
        <v>35.82</v>
      </c>
      <c r="D86" s="111">
        <f t="shared" si="2"/>
        <v>18116.560000000001</v>
      </c>
      <c r="E86" s="112"/>
      <c r="F86" s="113">
        <v>191496</v>
      </c>
      <c r="G86" s="113" t="s">
        <v>173</v>
      </c>
      <c r="H86" s="113" t="s">
        <v>185</v>
      </c>
      <c r="I86" s="30" t="s">
        <v>60</v>
      </c>
      <c r="J86" s="30" t="s">
        <v>43</v>
      </c>
      <c r="K86" s="47" t="s">
        <v>123</v>
      </c>
      <c r="L86" s="115"/>
      <c r="M86" s="116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7"/>
      <c r="GP86" s="117"/>
      <c r="GQ86" s="117"/>
      <c r="GR86" s="117"/>
      <c r="GS86" s="117"/>
      <c r="GT86" s="117"/>
      <c r="GU86" s="117"/>
      <c r="GV86" s="117"/>
      <c r="GW86" s="117"/>
      <c r="GX86" s="117"/>
      <c r="GY86" s="117"/>
      <c r="GZ86" s="117"/>
      <c r="HA86" s="117"/>
      <c r="HB86" s="117"/>
      <c r="HC86" s="117"/>
      <c r="HD86" s="117"/>
      <c r="HE86" s="117"/>
      <c r="HF86" s="117"/>
      <c r="HG86" s="117"/>
      <c r="HH86" s="117"/>
      <c r="HI86" s="117"/>
      <c r="HJ86" s="117"/>
      <c r="HK86" s="117"/>
      <c r="HL86" s="117"/>
      <c r="HM86" s="117"/>
      <c r="HN86" s="117"/>
      <c r="HO86" s="117"/>
      <c r="HP86" s="117"/>
      <c r="HQ86" s="117"/>
      <c r="HR86" s="117"/>
      <c r="HS86" s="117"/>
      <c r="HT86" s="117"/>
      <c r="HU86" s="117"/>
      <c r="HV86" s="117"/>
      <c r="HW86" s="117"/>
      <c r="HX86" s="117"/>
      <c r="HY86" s="117"/>
      <c r="HZ86" s="117"/>
      <c r="IA86" s="117"/>
      <c r="IB86" s="117"/>
      <c r="IC86" s="117"/>
      <c r="ID86" s="117"/>
      <c r="IE86" s="117"/>
      <c r="IF86" s="117"/>
      <c r="IG86" s="117"/>
      <c r="IH86" s="117"/>
      <c r="II86" s="117"/>
      <c r="IJ86" s="117"/>
      <c r="IK86" s="117"/>
      <c r="IL86" s="117"/>
      <c r="IM86" s="117"/>
      <c r="IN86" s="117"/>
      <c r="IO86" s="117"/>
      <c r="IP86" s="117"/>
      <c r="IQ86" s="117"/>
      <c r="IR86" s="117"/>
      <c r="IS86" s="117"/>
      <c r="IT86" s="117"/>
      <c r="IU86" s="117"/>
      <c r="IV86" s="117"/>
      <c r="IW86" s="117"/>
    </row>
    <row r="87" spans="1:257" s="118" customFormat="1" ht="18" customHeight="1" x14ac:dyDescent="0.35">
      <c r="A87" s="110">
        <v>43222</v>
      </c>
      <c r="B87" s="113"/>
      <c r="C87" s="111">
        <v>45.56</v>
      </c>
      <c r="D87" s="111">
        <f t="shared" si="2"/>
        <v>18071</v>
      </c>
      <c r="E87" s="112"/>
      <c r="F87" s="113">
        <v>192049</v>
      </c>
      <c r="G87" s="113" t="s">
        <v>313</v>
      </c>
      <c r="H87" s="113" t="s">
        <v>314</v>
      </c>
      <c r="I87" s="118" t="s">
        <v>189</v>
      </c>
      <c r="J87" s="113" t="s">
        <v>175</v>
      </c>
      <c r="K87" s="114"/>
      <c r="L87" s="115"/>
      <c r="M87" s="116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17"/>
      <c r="GR87" s="117"/>
      <c r="GS87" s="117"/>
      <c r="GT87" s="117"/>
      <c r="GU87" s="117"/>
      <c r="GV87" s="117"/>
      <c r="GW87" s="117"/>
      <c r="GX87" s="117"/>
      <c r="GY87" s="117"/>
      <c r="GZ87" s="117"/>
      <c r="HA87" s="117"/>
      <c r="HB87" s="117"/>
      <c r="HC87" s="117"/>
      <c r="HD87" s="117"/>
      <c r="HE87" s="117"/>
      <c r="HF87" s="117"/>
      <c r="HG87" s="117"/>
      <c r="HH87" s="117"/>
      <c r="HI87" s="117"/>
      <c r="HJ87" s="117"/>
      <c r="HK87" s="117"/>
      <c r="HL87" s="117"/>
      <c r="HM87" s="117"/>
      <c r="HN87" s="117"/>
      <c r="HO87" s="117"/>
      <c r="HP87" s="117"/>
      <c r="HQ87" s="117"/>
      <c r="HR87" s="117"/>
      <c r="HS87" s="117"/>
      <c r="HT87" s="117"/>
      <c r="HU87" s="117"/>
      <c r="HV87" s="117"/>
      <c r="HW87" s="117"/>
      <c r="HX87" s="117"/>
      <c r="HY87" s="117"/>
      <c r="HZ87" s="117"/>
      <c r="IA87" s="117"/>
      <c r="IB87" s="117"/>
      <c r="IC87" s="117"/>
      <c r="ID87" s="117"/>
      <c r="IE87" s="117"/>
      <c r="IF87" s="117"/>
      <c r="IG87" s="117"/>
      <c r="IH87" s="117"/>
      <c r="II87" s="117"/>
      <c r="IJ87" s="117"/>
      <c r="IK87" s="117"/>
      <c r="IL87" s="117"/>
      <c r="IM87" s="117"/>
      <c r="IN87" s="117"/>
      <c r="IO87" s="117"/>
      <c r="IP87" s="117"/>
      <c r="IQ87" s="117"/>
      <c r="IR87" s="117"/>
      <c r="IS87" s="117"/>
      <c r="IT87" s="117"/>
      <c r="IU87" s="117"/>
      <c r="IV87" s="117"/>
      <c r="IW87" s="117"/>
    </row>
    <row r="88" spans="1:257" s="118" customFormat="1" ht="18" customHeight="1" x14ac:dyDescent="0.35">
      <c r="A88" s="110">
        <v>43228</v>
      </c>
      <c r="B88" s="113"/>
      <c r="C88" s="111">
        <v>150</v>
      </c>
      <c r="D88" s="111">
        <f t="shared" si="2"/>
        <v>17921</v>
      </c>
      <c r="E88" s="112"/>
      <c r="F88" s="113">
        <v>192435</v>
      </c>
      <c r="G88" s="113" t="s">
        <v>315</v>
      </c>
      <c r="H88" s="113" t="s">
        <v>316</v>
      </c>
      <c r="I88" s="113" t="s">
        <v>60</v>
      </c>
      <c r="J88" s="113" t="s">
        <v>43</v>
      </c>
      <c r="K88" s="47" t="s">
        <v>123</v>
      </c>
      <c r="L88" s="115"/>
      <c r="M88" s="116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  <c r="GW88" s="117"/>
      <c r="GX88" s="117"/>
      <c r="GY88" s="117"/>
      <c r="GZ88" s="117"/>
      <c r="HA88" s="117"/>
      <c r="HB88" s="117"/>
      <c r="HC88" s="117"/>
      <c r="HD88" s="117"/>
      <c r="HE88" s="117"/>
      <c r="HF88" s="117"/>
      <c r="HG88" s="117"/>
      <c r="HH88" s="117"/>
      <c r="HI88" s="117"/>
      <c r="HJ88" s="117"/>
      <c r="HK88" s="117"/>
      <c r="HL88" s="117"/>
      <c r="HM88" s="117"/>
      <c r="HN88" s="117"/>
      <c r="HO88" s="117"/>
      <c r="HP88" s="117"/>
      <c r="HQ88" s="117"/>
      <c r="HR88" s="117"/>
      <c r="HS88" s="117"/>
      <c r="HT88" s="117"/>
      <c r="HU88" s="117"/>
      <c r="HV88" s="117"/>
      <c r="HW88" s="117"/>
      <c r="HX88" s="117"/>
      <c r="HY88" s="117"/>
      <c r="HZ88" s="117"/>
      <c r="IA88" s="117"/>
      <c r="IB88" s="117"/>
      <c r="IC88" s="117"/>
      <c r="ID88" s="117"/>
      <c r="IE88" s="117"/>
      <c r="IF88" s="117"/>
      <c r="IG88" s="117"/>
      <c r="IH88" s="117"/>
      <c r="II88" s="117"/>
      <c r="IJ88" s="117"/>
      <c r="IK88" s="117"/>
      <c r="IL88" s="117"/>
      <c r="IM88" s="117"/>
      <c r="IN88" s="117"/>
      <c r="IO88" s="117"/>
      <c r="IP88" s="117"/>
      <c r="IQ88" s="117"/>
      <c r="IR88" s="117"/>
      <c r="IS88" s="117"/>
      <c r="IT88" s="117"/>
      <c r="IU88" s="117"/>
      <c r="IV88" s="117"/>
      <c r="IW88" s="117"/>
    </row>
    <row r="89" spans="1:257" s="118" customFormat="1" ht="18" customHeight="1" x14ac:dyDescent="0.35">
      <c r="A89" s="110">
        <v>43231</v>
      </c>
      <c r="B89" s="111"/>
      <c r="C89" s="111">
        <v>96</v>
      </c>
      <c r="D89" s="111">
        <f t="shared" si="2"/>
        <v>17825</v>
      </c>
      <c r="E89" s="112">
        <v>20180001394850</v>
      </c>
      <c r="F89" s="113">
        <v>192577</v>
      </c>
      <c r="G89" s="113" t="s">
        <v>317</v>
      </c>
      <c r="H89" s="113" t="s">
        <v>318</v>
      </c>
      <c r="I89" s="53" t="s">
        <v>124</v>
      </c>
      <c r="J89" s="30" t="s">
        <v>211</v>
      </c>
      <c r="K89" s="114" t="s">
        <v>125</v>
      </c>
      <c r="L89" s="115"/>
      <c r="M89" s="116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7"/>
      <c r="GQ89" s="117"/>
      <c r="GR89" s="117"/>
      <c r="GS89" s="117"/>
      <c r="GT89" s="117"/>
      <c r="GU89" s="117"/>
      <c r="GV89" s="117"/>
      <c r="GW89" s="117"/>
      <c r="GX89" s="117"/>
      <c r="GY89" s="117"/>
      <c r="GZ89" s="117"/>
      <c r="HA89" s="117"/>
      <c r="HB89" s="117"/>
      <c r="HC89" s="117"/>
      <c r="HD89" s="117"/>
      <c r="HE89" s="117"/>
      <c r="HF89" s="117"/>
      <c r="HG89" s="117"/>
      <c r="HH89" s="117"/>
      <c r="HI89" s="117"/>
      <c r="HJ89" s="117"/>
      <c r="HK89" s="117"/>
      <c r="HL89" s="117"/>
      <c r="HM89" s="117"/>
      <c r="HN89" s="117"/>
      <c r="HO89" s="117"/>
      <c r="HP89" s="117"/>
      <c r="HQ89" s="117"/>
      <c r="HR89" s="117"/>
      <c r="HS89" s="117"/>
      <c r="HT89" s="117"/>
      <c r="HU89" s="117"/>
      <c r="HV89" s="117"/>
      <c r="HW89" s="117"/>
      <c r="HX89" s="117"/>
      <c r="HY89" s="117"/>
      <c r="HZ89" s="117"/>
      <c r="IA89" s="117"/>
      <c r="IB89" s="117"/>
      <c r="IC89" s="117"/>
      <c r="ID89" s="117"/>
      <c r="IE89" s="117"/>
      <c r="IF89" s="117"/>
      <c r="IG89" s="117"/>
      <c r="IH89" s="117"/>
      <c r="II89" s="117"/>
      <c r="IJ89" s="117"/>
      <c r="IK89" s="117"/>
      <c r="IL89" s="117"/>
      <c r="IM89" s="117"/>
      <c r="IN89" s="117"/>
      <c r="IO89" s="117"/>
      <c r="IP89" s="117"/>
      <c r="IQ89" s="117"/>
      <c r="IR89" s="117"/>
      <c r="IS89" s="117"/>
      <c r="IT89" s="117"/>
      <c r="IU89" s="117"/>
      <c r="IV89" s="117"/>
      <c r="IW89" s="117"/>
    </row>
    <row r="90" spans="1:257" s="118" customFormat="1" ht="18" customHeight="1" x14ac:dyDescent="0.35">
      <c r="A90" s="110">
        <v>43236</v>
      </c>
      <c r="B90" s="111"/>
      <c r="C90" s="111">
        <v>280</v>
      </c>
      <c r="D90" s="111">
        <f t="shared" si="2"/>
        <v>17545</v>
      </c>
      <c r="E90" s="112"/>
      <c r="F90" s="113">
        <v>192864</v>
      </c>
      <c r="G90" s="113" t="s">
        <v>319</v>
      </c>
      <c r="H90" s="113" t="s">
        <v>320</v>
      </c>
      <c r="I90" s="113" t="s">
        <v>60</v>
      </c>
      <c r="J90" s="113" t="s">
        <v>43</v>
      </c>
      <c r="K90" s="47" t="s">
        <v>123</v>
      </c>
      <c r="L90" s="115"/>
      <c r="M90" s="116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7"/>
      <c r="GY90" s="117"/>
      <c r="GZ90" s="117"/>
      <c r="HA90" s="117"/>
      <c r="HB90" s="117"/>
      <c r="HC90" s="117"/>
      <c r="HD90" s="117"/>
      <c r="HE90" s="117"/>
      <c r="HF90" s="117"/>
      <c r="HG90" s="117"/>
      <c r="HH90" s="117"/>
      <c r="HI90" s="117"/>
      <c r="HJ90" s="117"/>
      <c r="HK90" s="117"/>
      <c r="HL90" s="117"/>
      <c r="HM90" s="117"/>
      <c r="HN90" s="117"/>
      <c r="HO90" s="117"/>
      <c r="HP90" s="117"/>
      <c r="HQ90" s="117"/>
      <c r="HR90" s="117"/>
      <c r="HS90" s="117"/>
      <c r="HT90" s="117"/>
      <c r="HU90" s="117"/>
      <c r="HV90" s="117"/>
      <c r="HW90" s="117"/>
      <c r="HX90" s="117"/>
      <c r="HY90" s="117"/>
      <c r="HZ90" s="117"/>
      <c r="IA90" s="117"/>
      <c r="IB90" s="117"/>
      <c r="IC90" s="117"/>
      <c r="ID90" s="117"/>
      <c r="IE90" s="117"/>
      <c r="IF90" s="117"/>
      <c r="IG90" s="117"/>
      <c r="IH90" s="117"/>
      <c r="II90" s="117"/>
      <c r="IJ90" s="117"/>
      <c r="IK90" s="117"/>
      <c r="IL90" s="117"/>
      <c r="IM90" s="117"/>
      <c r="IN90" s="117"/>
      <c r="IO90" s="117"/>
      <c r="IP90" s="117"/>
      <c r="IQ90" s="117"/>
      <c r="IR90" s="117"/>
      <c r="IS90" s="117"/>
      <c r="IT90" s="117"/>
      <c r="IU90" s="117"/>
      <c r="IV90" s="117"/>
      <c r="IW90" s="117"/>
    </row>
    <row r="91" spans="1:257" s="118" customFormat="1" ht="18" customHeight="1" x14ac:dyDescent="0.35">
      <c r="A91" s="110">
        <v>43236</v>
      </c>
      <c r="B91" s="111"/>
      <c r="C91" s="111">
        <v>1108.9000000000001</v>
      </c>
      <c r="D91" s="111">
        <f t="shared" si="2"/>
        <v>16436.099999999999</v>
      </c>
      <c r="E91" s="112"/>
      <c r="F91" s="112">
        <v>192886</v>
      </c>
      <c r="G91" s="113" t="s">
        <v>321</v>
      </c>
      <c r="H91" s="113" t="s">
        <v>322</v>
      </c>
      <c r="I91" s="113" t="s">
        <v>169</v>
      </c>
      <c r="J91" s="113" t="s">
        <v>175</v>
      </c>
      <c r="K91" s="114" t="s">
        <v>323</v>
      </c>
      <c r="L91" s="115"/>
      <c r="M91" s="116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7"/>
      <c r="GQ91" s="117"/>
      <c r="GR91" s="117"/>
      <c r="GS91" s="117"/>
      <c r="GT91" s="117"/>
      <c r="GU91" s="117"/>
      <c r="GV91" s="117"/>
      <c r="GW91" s="117"/>
      <c r="GX91" s="117"/>
      <c r="GY91" s="117"/>
      <c r="GZ91" s="117"/>
      <c r="HA91" s="117"/>
      <c r="HB91" s="117"/>
      <c r="HC91" s="117"/>
      <c r="HD91" s="117"/>
      <c r="HE91" s="117"/>
      <c r="HF91" s="117"/>
      <c r="HG91" s="117"/>
      <c r="HH91" s="117"/>
      <c r="HI91" s="117"/>
      <c r="HJ91" s="117"/>
      <c r="HK91" s="117"/>
      <c r="HL91" s="117"/>
      <c r="HM91" s="117"/>
      <c r="HN91" s="117"/>
      <c r="HO91" s="117"/>
      <c r="HP91" s="117"/>
      <c r="HQ91" s="117"/>
      <c r="HR91" s="117"/>
      <c r="HS91" s="117"/>
      <c r="HT91" s="117"/>
      <c r="HU91" s="117"/>
      <c r="HV91" s="117"/>
      <c r="HW91" s="117"/>
      <c r="HX91" s="117"/>
      <c r="HY91" s="117"/>
      <c r="HZ91" s="117"/>
      <c r="IA91" s="117"/>
      <c r="IB91" s="117"/>
      <c r="IC91" s="117"/>
      <c r="ID91" s="117"/>
      <c r="IE91" s="117"/>
      <c r="IF91" s="117"/>
      <c r="IG91" s="117"/>
      <c r="IH91" s="117"/>
      <c r="II91" s="117"/>
      <c r="IJ91" s="117"/>
      <c r="IK91" s="117"/>
      <c r="IL91" s="117"/>
      <c r="IM91" s="117"/>
      <c r="IN91" s="117"/>
      <c r="IO91" s="117"/>
      <c r="IP91" s="117"/>
      <c r="IQ91" s="117"/>
      <c r="IR91" s="117"/>
      <c r="IS91" s="117"/>
      <c r="IT91" s="117"/>
      <c r="IU91" s="117"/>
      <c r="IV91" s="117"/>
      <c r="IW91" s="117"/>
    </row>
    <row r="92" spans="1:257" s="118" customFormat="1" ht="18" customHeight="1" x14ac:dyDescent="0.35">
      <c r="A92" s="110">
        <v>43237</v>
      </c>
      <c r="B92" s="111"/>
      <c r="C92" s="111">
        <v>11.36</v>
      </c>
      <c r="D92" s="111">
        <f t="shared" si="2"/>
        <v>16424.739999999998</v>
      </c>
      <c r="E92" s="112"/>
      <c r="F92" s="112" t="s">
        <v>324</v>
      </c>
      <c r="G92" s="113" t="s">
        <v>325</v>
      </c>
      <c r="H92" s="113" t="s">
        <v>326</v>
      </c>
      <c r="I92" s="113" t="s">
        <v>189</v>
      </c>
      <c r="J92" s="113" t="s">
        <v>175</v>
      </c>
      <c r="K92" s="114"/>
      <c r="L92" s="115"/>
      <c r="M92" s="116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  <c r="GW92" s="117"/>
      <c r="GX92" s="117"/>
      <c r="GY92" s="117"/>
      <c r="GZ92" s="117"/>
      <c r="HA92" s="117"/>
      <c r="HB92" s="117"/>
      <c r="HC92" s="117"/>
      <c r="HD92" s="117"/>
      <c r="HE92" s="117"/>
      <c r="HF92" s="117"/>
      <c r="HG92" s="117"/>
      <c r="HH92" s="117"/>
      <c r="HI92" s="117"/>
      <c r="HJ92" s="117"/>
      <c r="HK92" s="117"/>
      <c r="HL92" s="117"/>
      <c r="HM92" s="117"/>
      <c r="HN92" s="117"/>
      <c r="HO92" s="117"/>
      <c r="HP92" s="117"/>
      <c r="HQ92" s="117"/>
      <c r="HR92" s="117"/>
      <c r="HS92" s="117"/>
      <c r="HT92" s="117"/>
      <c r="HU92" s="117"/>
      <c r="HV92" s="117"/>
      <c r="HW92" s="117"/>
      <c r="HX92" s="117"/>
      <c r="HY92" s="117"/>
      <c r="HZ92" s="117"/>
      <c r="IA92" s="117"/>
      <c r="IB92" s="117"/>
      <c r="IC92" s="117"/>
      <c r="ID92" s="117"/>
      <c r="IE92" s="117"/>
      <c r="IF92" s="117"/>
      <c r="IG92" s="117"/>
      <c r="IH92" s="117"/>
      <c r="II92" s="117"/>
      <c r="IJ92" s="117"/>
      <c r="IK92" s="117"/>
      <c r="IL92" s="117"/>
      <c r="IM92" s="117"/>
      <c r="IN92" s="117"/>
      <c r="IO92" s="117"/>
      <c r="IP92" s="117"/>
      <c r="IQ92" s="117"/>
      <c r="IR92" s="117"/>
      <c r="IS92" s="117"/>
      <c r="IT92" s="117"/>
      <c r="IU92" s="117"/>
      <c r="IV92" s="117"/>
      <c r="IW92" s="117"/>
    </row>
    <row r="93" spans="1:257" ht="18" customHeight="1" x14ac:dyDescent="0.35">
      <c r="A93" s="46">
        <v>43237</v>
      </c>
      <c r="B93" s="36"/>
      <c r="C93" s="36">
        <v>725</v>
      </c>
      <c r="D93" s="36">
        <f t="shared" si="2"/>
        <v>15699.739999999998</v>
      </c>
      <c r="E93" s="31"/>
      <c r="F93" s="30">
        <v>193012</v>
      </c>
      <c r="G93" s="113" t="s">
        <v>327</v>
      </c>
      <c r="H93" s="36" t="s">
        <v>328</v>
      </c>
      <c r="I93" s="113" t="s">
        <v>60</v>
      </c>
      <c r="J93" s="113" t="s">
        <v>43</v>
      </c>
      <c r="K93" s="114" t="s">
        <v>123</v>
      </c>
      <c r="L93" s="32"/>
      <c r="M93" s="1"/>
    </row>
    <row r="94" spans="1:257" s="127" customFormat="1" ht="18" customHeight="1" x14ac:dyDescent="0.35">
      <c r="A94" s="119">
        <v>43237</v>
      </c>
      <c r="B94" s="120"/>
      <c r="C94" s="120">
        <v>3475</v>
      </c>
      <c r="D94" s="120">
        <f t="shared" si="2"/>
        <v>12224.739999999998</v>
      </c>
      <c r="E94" s="121">
        <v>20180002022850</v>
      </c>
      <c r="F94" s="121">
        <v>193015</v>
      </c>
      <c r="G94" s="122" t="s">
        <v>156</v>
      </c>
      <c r="H94" s="122" t="s">
        <v>329</v>
      </c>
      <c r="I94" s="122" t="s">
        <v>60</v>
      </c>
      <c r="J94" s="122" t="s">
        <v>43</v>
      </c>
      <c r="K94" s="123" t="s">
        <v>123</v>
      </c>
      <c r="L94" s="124"/>
      <c r="M94" s="125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  <c r="DJ94" s="126"/>
      <c r="DK94" s="126"/>
      <c r="DL94" s="126"/>
      <c r="DM94" s="126"/>
      <c r="DN94" s="126"/>
      <c r="DO94" s="126"/>
      <c r="DP94" s="126"/>
      <c r="DQ94" s="126"/>
      <c r="DR94" s="126"/>
      <c r="DS94" s="126"/>
      <c r="DT94" s="126"/>
      <c r="DU94" s="126"/>
      <c r="DV94" s="126"/>
      <c r="DW94" s="126"/>
      <c r="DX94" s="126"/>
      <c r="DY94" s="126"/>
      <c r="DZ94" s="126"/>
      <c r="EA94" s="126"/>
      <c r="EB94" s="126"/>
      <c r="EC94" s="126"/>
      <c r="ED94" s="126"/>
      <c r="EE94" s="126"/>
      <c r="EF94" s="126"/>
      <c r="EG94" s="126"/>
      <c r="EH94" s="126"/>
      <c r="EI94" s="126"/>
      <c r="EJ94" s="126"/>
      <c r="EK94" s="126"/>
      <c r="EL94" s="126"/>
      <c r="EM94" s="126"/>
      <c r="EN94" s="126"/>
      <c r="EO94" s="126"/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6"/>
      <c r="FB94" s="126"/>
      <c r="FC94" s="126"/>
      <c r="FD94" s="126"/>
      <c r="FE94" s="126"/>
      <c r="FF94" s="126"/>
      <c r="FG94" s="126"/>
      <c r="FH94" s="126"/>
      <c r="FI94" s="126"/>
      <c r="FJ94" s="126"/>
      <c r="FK94" s="126"/>
      <c r="FL94" s="126"/>
      <c r="FM94" s="126"/>
      <c r="FN94" s="126"/>
      <c r="FO94" s="126"/>
      <c r="FP94" s="126"/>
      <c r="FQ94" s="126"/>
      <c r="FR94" s="126"/>
      <c r="FS94" s="126"/>
      <c r="FT94" s="126"/>
      <c r="FU94" s="126"/>
      <c r="FV94" s="126"/>
      <c r="FW94" s="126"/>
      <c r="FX94" s="126"/>
      <c r="FY94" s="126"/>
      <c r="FZ94" s="126"/>
      <c r="GA94" s="126"/>
      <c r="GB94" s="126"/>
      <c r="GC94" s="126"/>
      <c r="GD94" s="126"/>
      <c r="GE94" s="126"/>
      <c r="GF94" s="126"/>
      <c r="GG94" s="126"/>
      <c r="GH94" s="126"/>
      <c r="GI94" s="126"/>
      <c r="GJ94" s="126"/>
      <c r="GK94" s="126"/>
      <c r="GL94" s="126"/>
      <c r="GM94" s="126"/>
      <c r="GN94" s="126"/>
      <c r="GO94" s="126"/>
      <c r="GP94" s="126"/>
      <c r="GQ94" s="126"/>
      <c r="GR94" s="126"/>
      <c r="GS94" s="126"/>
      <c r="GT94" s="126"/>
      <c r="GU94" s="126"/>
      <c r="GV94" s="126"/>
      <c r="GW94" s="126"/>
      <c r="GX94" s="126"/>
      <c r="GY94" s="126"/>
      <c r="GZ94" s="126"/>
      <c r="HA94" s="126"/>
      <c r="HB94" s="126"/>
      <c r="HC94" s="126"/>
      <c r="HD94" s="126"/>
      <c r="HE94" s="126"/>
      <c r="HF94" s="126"/>
      <c r="HG94" s="126"/>
      <c r="HH94" s="126"/>
      <c r="HI94" s="126"/>
      <c r="HJ94" s="126"/>
      <c r="HK94" s="126"/>
      <c r="HL94" s="126"/>
      <c r="HM94" s="126"/>
      <c r="HN94" s="126"/>
      <c r="HO94" s="126"/>
      <c r="HP94" s="126"/>
      <c r="HQ94" s="126"/>
      <c r="HR94" s="126"/>
      <c r="HS94" s="126"/>
      <c r="HT94" s="126"/>
      <c r="HU94" s="126"/>
      <c r="HV94" s="126"/>
      <c r="HW94" s="126"/>
      <c r="HX94" s="126"/>
      <c r="HY94" s="126"/>
      <c r="HZ94" s="126"/>
      <c r="IA94" s="126"/>
      <c r="IB94" s="126"/>
      <c r="IC94" s="126"/>
      <c r="ID94" s="126"/>
      <c r="IE94" s="126"/>
      <c r="IF94" s="126"/>
      <c r="IG94" s="126"/>
      <c r="IH94" s="126"/>
      <c r="II94" s="126"/>
      <c r="IJ94" s="126"/>
      <c r="IK94" s="126"/>
      <c r="IL94" s="126"/>
      <c r="IM94" s="126"/>
      <c r="IN94" s="126"/>
      <c r="IO94" s="126"/>
      <c r="IP94" s="126"/>
      <c r="IQ94" s="126"/>
      <c r="IR94" s="126"/>
      <c r="IS94" s="126"/>
      <c r="IT94" s="126"/>
      <c r="IU94" s="126"/>
      <c r="IV94" s="126"/>
      <c r="IW94" s="126"/>
    </row>
    <row r="95" spans="1:257" s="127" customFormat="1" ht="18" customHeight="1" x14ac:dyDescent="0.35">
      <c r="A95" s="119">
        <v>43237</v>
      </c>
      <c r="B95" s="120"/>
      <c r="C95" s="120">
        <v>3000</v>
      </c>
      <c r="D95" s="120">
        <f t="shared" si="2"/>
        <v>9224.739999999998</v>
      </c>
      <c r="E95" s="121"/>
      <c r="F95" s="121" t="s">
        <v>330</v>
      </c>
      <c r="G95" s="122" t="s">
        <v>331</v>
      </c>
      <c r="H95" s="122" t="s">
        <v>332</v>
      </c>
      <c r="I95" s="128" t="s">
        <v>333</v>
      </c>
      <c r="J95" s="128" t="s">
        <v>211</v>
      </c>
      <c r="K95" s="129" t="s">
        <v>132</v>
      </c>
      <c r="L95" s="124"/>
      <c r="M95" s="125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  <c r="HT95" s="126"/>
      <c r="HU95" s="126"/>
      <c r="HV95" s="126"/>
      <c r="HW95" s="126"/>
      <c r="HX95" s="126"/>
      <c r="HY95" s="126"/>
      <c r="HZ95" s="126"/>
      <c r="IA95" s="126"/>
      <c r="IB95" s="126"/>
      <c r="IC95" s="126"/>
      <c r="ID95" s="126"/>
      <c r="IE95" s="126"/>
      <c r="IF95" s="126"/>
      <c r="IG95" s="126"/>
      <c r="IH95" s="126"/>
      <c r="II95" s="126"/>
      <c r="IJ95" s="126"/>
      <c r="IK95" s="126"/>
      <c r="IL95" s="126"/>
      <c r="IM95" s="126"/>
      <c r="IN95" s="126"/>
      <c r="IO95" s="126"/>
      <c r="IP95" s="126"/>
      <c r="IQ95" s="126"/>
      <c r="IR95" s="126"/>
      <c r="IS95" s="126"/>
      <c r="IT95" s="126"/>
      <c r="IU95" s="126"/>
      <c r="IV95" s="126"/>
      <c r="IW95" s="126"/>
    </row>
    <row r="96" spans="1:257" s="127" customFormat="1" ht="18" customHeight="1" x14ac:dyDescent="0.35">
      <c r="A96" s="119">
        <v>43238</v>
      </c>
      <c r="B96" s="120"/>
      <c r="C96" s="120">
        <v>55.72</v>
      </c>
      <c r="D96" s="120">
        <f t="shared" si="2"/>
        <v>9169.0199999999986</v>
      </c>
      <c r="E96" s="121"/>
      <c r="F96" s="122">
        <v>193069</v>
      </c>
      <c r="G96" s="122" t="s">
        <v>334</v>
      </c>
      <c r="H96" s="122" t="s">
        <v>312</v>
      </c>
      <c r="I96" s="122" t="s">
        <v>60</v>
      </c>
      <c r="J96" s="122" t="s">
        <v>43</v>
      </c>
      <c r="K96" s="123" t="s">
        <v>123</v>
      </c>
      <c r="L96" s="124"/>
      <c r="M96" s="125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  <c r="HN96" s="126"/>
      <c r="HO96" s="126"/>
      <c r="HP96" s="126"/>
      <c r="HQ96" s="126"/>
      <c r="HR96" s="126"/>
      <c r="HS96" s="126"/>
      <c r="HT96" s="126"/>
      <c r="HU96" s="126"/>
      <c r="HV96" s="126"/>
      <c r="HW96" s="126"/>
      <c r="HX96" s="126"/>
      <c r="HY96" s="126"/>
      <c r="HZ96" s="126"/>
      <c r="IA96" s="126"/>
      <c r="IB96" s="126"/>
      <c r="IC96" s="126"/>
      <c r="ID96" s="126"/>
      <c r="IE96" s="126"/>
      <c r="IF96" s="126"/>
      <c r="IG96" s="126"/>
      <c r="IH96" s="126"/>
      <c r="II96" s="126"/>
      <c r="IJ96" s="126"/>
      <c r="IK96" s="126"/>
      <c r="IL96" s="126"/>
      <c r="IM96" s="126"/>
      <c r="IN96" s="126"/>
      <c r="IO96" s="126"/>
      <c r="IP96" s="126"/>
      <c r="IQ96" s="126"/>
      <c r="IR96" s="126"/>
      <c r="IS96" s="126"/>
      <c r="IT96" s="126"/>
      <c r="IU96" s="126"/>
      <c r="IV96" s="126"/>
      <c r="IW96" s="126"/>
    </row>
    <row r="97" spans="1:257" s="127" customFormat="1" ht="18" customHeight="1" x14ac:dyDescent="0.35">
      <c r="A97" s="119">
        <v>43238</v>
      </c>
      <c r="B97" s="120"/>
      <c r="C97" s="120">
        <v>120.58</v>
      </c>
      <c r="D97" s="120">
        <f t="shared" si="2"/>
        <v>9048.4399999999987</v>
      </c>
      <c r="E97" s="121"/>
      <c r="F97" s="122">
        <v>193051</v>
      </c>
      <c r="G97" s="122" t="s">
        <v>335</v>
      </c>
      <c r="H97" s="122" t="s">
        <v>336</v>
      </c>
      <c r="I97" s="122" t="s">
        <v>337</v>
      </c>
      <c r="J97" s="122" t="s">
        <v>35</v>
      </c>
      <c r="K97" s="129" t="s">
        <v>338</v>
      </c>
      <c r="L97" s="124"/>
      <c r="M97" s="125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</row>
    <row r="98" spans="1:257" s="127" customFormat="1" ht="18" customHeight="1" x14ac:dyDescent="0.35">
      <c r="A98" s="119">
        <v>43241</v>
      </c>
      <c r="B98" s="120">
        <v>20</v>
      </c>
      <c r="C98" s="120"/>
      <c r="D98" s="120">
        <f t="shared" si="2"/>
        <v>9068.4399999999987</v>
      </c>
      <c r="E98" s="121"/>
      <c r="F98" s="122" t="s">
        <v>339</v>
      </c>
      <c r="G98" s="122" t="s">
        <v>289</v>
      </c>
      <c r="H98" s="122" t="s">
        <v>340</v>
      </c>
      <c r="I98" s="122" t="s">
        <v>60</v>
      </c>
      <c r="J98" s="122" t="s">
        <v>43</v>
      </c>
      <c r="K98" s="129" t="s">
        <v>123</v>
      </c>
      <c r="L98" s="124"/>
      <c r="M98" s="125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  <c r="HN98" s="126"/>
      <c r="HO98" s="126"/>
      <c r="HP98" s="126"/>
      <c r="HQ98" s="126"/>
      <c r="HR98" s="126"/>
      <c r="HS98" s="126"/>
      <c r="HT98" s="126"/>
      <c r="HU98" s="126"/>
      <c r="HV98" s="126"/>
      <c r="HW98" s="126"/>
      <c r="HX98" s="126"/>
      <c r="HY98" s="126"/>
      <c r="HZ98" s="126"/>
      <c r="IA98" s="126"/>
      <c r="IB98" s="126"/>
      <c r="IC98" s="126"/>
      <c r="ID98" s="126"/>
      <c r="IE98" s="126"/>
      <c r="IF98" s="126"/>
      <c r="IG98" s="126"/>
      <c r="IH98" s="126"/>
      <c r="II98" s="126"/>
      <c r="IJ98" s="126"/>
      <c r="IK98" s="126"/>
      <c r="IL98" s="126"/>
      <c r="IM98" s="126"/>
      <c r="IN98" s="126"/>
      <c r="IO98" s="126"/>
      <c r="IP98" s="126"/>
      <c r="IQ98" s="126"/>
      <c r="IR98" s="126"/>
      <c r="IS98" s="126"/>
      <c r="IT98" s="126"/>
      <c r="IU98" s="126"/>
      <c r="IV98" s="126"/>
      <c r="IW98" s="126"/>
    </row>
    <row r="99" spans="1:257" s="127" customFormat="1" ht="18" customHeight="1" x14ac:dyDescent="0.35">
      <c r="A99" s="119">
        <v>43241</v>
      </c>
      <c r="B99" s="120"/>
      <c r="C99" s="120">
        <v>-2067.46</v>
      </c>
      <c r="D99" s="120">
        <f t="shared" si="2"/>
        <v>11135.899999999998</v>
      </c>
      <c r="E99" s="121"/>
      <c r="F99" s="122" t="s">
        <v>341</v>
      </c>
      <c r="G99" s="122" t="s">
        <v>289</v>
      </c>
      <c r="H99" s="122" t="s">
        <v>342</v>
      </c>
      <c r="I99" s="127" t="s">
        <v>70</v>
      </c>
      <c r="J99" s="122" t="s">
        <v>211</v>
      </c>
      <c r="K99" s="129" t="s">
        <v>112</v>
      </c>
      <c r="L99" s="124"/>
      <c r="M99" s="125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  <c r="HT99" s="126"/>
      <c r="HU99" s="126"/>
      <c r="HV99" s="126"/>
      <c r="HW99" s="126"/>
      <c r="HX99" s="126"/>
      <c r="HY99" s="126"/>
      <c r="HZ99" s="126"/>
      <c r="IA99" s="126"/>
      <c r="IB99" s="126"/>
      <c r="IC99" s="126"/>
      <c r="ID99" s="126"/>
      <c r="IE99" s="126"/>
      <c r="IF99" s="126"/>
      <c r="IG99" s="126"/>
      <c r="IH99" s="126"/>
      <c r="II99" s="126"/>
      <c r="IJ99" s="126"/>
      <c r="IK99" s="126"/>
      <c r="IL99" s="126"/>
      <c r="IM99" s="126"/>
      <c r="IN99" s="126"/>
      <c r="IO99" s="126"/>
      <c r="IP99" s="126"/>
      <c r="IQ99" s="126"/>
      <c r="IR99" s="126"/>
      <c r="IS99" s="126"/>
      <c r="IT99" s="126"/>
      <c r="IU99" s="126"/>
      <c r="IV99" s="126"/>
      <c r="IW99" s="126"/>
    </row>
    <row r="100" spans="1:257" s="127" customFormat="1" ht="18" customHeight="1" x14ac:dyDescent="0.35">
      <c r="A100" s="119">
        <v>43250</v>
      </c>
      <c r="B100" s="120">
        <v>1550</v>
      </c>
      <c r="C100" s="120"/>
      <c r="D100" s="120">
        <f t="shared" si="2"/>
        <v>12685.899999999998</v>
      </c>
      <c r="E100" s="121"/>
      <c r="F100" s="122" t="s">
        <v>343</v>
      </c>
      <c r="G100" s="122" t="s">
        <v>289</v>
      </c>
      <c r="H100" s="122" t="s">
        <v>340</v>
      </c>
      <c r="I100" s="122" t="s">
        <v>60</v>
      </c>
      <c r="J100" s="122" t="s">
        <v>43</v>
      </c>
      <c r="K100" s="122" t="s">
        <v>123</v>
      </c>
      <c r="L100" s="124"/>
      <c r="M100" s="125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  <c r="HT100" s="126"/>
      <c r="HU100" s="126"/>
      <c r="HV100" s="126"/>
      <c r="HW100" s="126"/>
      <c r="HX100" s="126"/>
      <c r="HY100" s="126"/>
      <c r="HZ100" s="126"/>
      <c r="IA100" s="126"/>
      <c r="IB100" s="126"/>
      <c r="IC100" s="126"/>
      <c r="ID100" s="126"/>
      <c r="IE100" s="126"/>
      <c r="IF100" s="126"/>
      <c r="IG100" s="126"/>
      <c r="IH100" s="126"/>
      <c r="II100" s="126"/>
      <c r="IJ100" s="126"/>
      <c r="IK100" s="126"/>
      <c r="IL100" s="126"/>
      <c r="IM100" s="126"/>
      <c r="IN100" s="126"/>
      <c r="IO100" s="126"/>
      <c r="IP100" s="126"/>
      <c r="IQ100" s="126"/>
      <c r="IR100" s="126"/>
      <c r="IS100" s="126"/>
      <c r="IT100" s="126"/>
      <c r="IU100" s="126"/>
      <c r="IV100" s="126"/>
      <c r="IW100" s="126"/>
    </row>
    <row r="101" spans="1:257" s="127" customFormat="1" ht="18" customHeight="1" x14ac:dyDescent="0.35">
      <c r="A101" s="119">
        <v>43266</v>
      </c>
      <c r="B101" s="120"/>
      <c r="C101" s="120">
        <v>6.78</v>
      </c>
      <c r="D101" s="120">
        <f t="shared" si="2"/>
        <v>12679.119999999997</v>
      </c>
      <c r="E101" s="121"/>
      <c r="F101" s="122" t="s">
        <v>344</v>
      </c>
      <c r="G101" s="122" t="s">
        <v>243</v>
      </c>
      <c r="H101" s="122" t="s">
        <v>345</v>
      </c>
      <c r="I101" s="122" t="s">
        <v>189</v>
      </c>
      <c r="J101" s="122" t="s">
        <v>175</v>
      </c>
      <c r="K101" s="123"/>
      <c r="L101" s="124"/>
      <c r="M101" s="125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26"/>
      <c r="DM101" s="126"/>
      <c r="DN101" s="126"/>
      <c r="DO101" s="126"/>
      <c r="DP101" s="126"/>
      <c r="DQ101" s="126"/>
      <c r="DR101" s="126"/>
      <c r="DS101" s="126"/>
      <c r="DT101" s="126"/>
      <c r="DU101" s="126"/>
      <c r="DV101" s="126"/>
      <c r="DW101" s="126"/>
      <c r="DX101" s="126"/>
      <c r="DY101" s="126"/>
      <c r="DZ101" s="126"/>
      <c r="EA101" s="126"/>
      <c r="EB101" s="126"/>
      <c r="EC101" s="126"/>
      <c r="ED101" s="126"/>
      <c r="EE101" s="126"/>
      <c r="EF101" s="126"/>
      <c r="EG101" s="126"/>
      <c r="EH101" s="126"/>
      <c r="EI101" s="126"/>
      <c r="EJ101" s="126"/>
      <c r="EK101" s="126"/>
      <c r="EL101" s="126"/>
      <c r="EM101" s="126"/>
      <c r="EN101" s="126"/>
      <c r="EO101" s="126"/>
      <c r="EP101" s="126"/>
      <c r="EQ101" s="126"/>
      <c r="ER101" s="126"/>
      <c r="ES101" s="126"/>
      <c r="ET101" s="126"/>
      <c r="EU101" s="126"/>
      <c r="EV101" s="126"/>
      <c r="EW101" s="126"/>
      <c r="EX101" s="126"/>
      <c r="EY101" s="126"/>
      <c r="EZ101" s="126"/>
      <c r="FA101" s="126"/>
      <c r="FB101" s="126"/>
      <c r="FC101" s="126"/>
      <c r="FD101" s="126"/>
      <c r="FE101" s="126"/>
      <c r="FF101" s="126"/>
      <c r="FG101" s="126"/>
      <c r="FH101" s="126"/>
      <c r="FI101" s="126"/>
      <c r="FJ101" s="126"/>
      <c r="FK101" s="126"/>
      <c r="FL101" s="126"/>
      <c r="FM101" s="126"/>
      <c r="FN101" s="126"/>
      <c r="FO101" s="126"/>
      <c r="FP101" s="126"/>
      <c r="FQ101" s="126"/>
      <c r="FR101" s="126"/>
      <c r="FS101" s="126"/>
      <c r="FT101" s="126"/>
      <c r="FU101" s="126"/>
      <c r="FV101" s="126"/>
      <c r="FW101" s="126"/>
      <c r="FX101" s="126"/>
      <c r="FY101" s="126"/>
      <c r="FZ101" s="126"/>
      <c r="GA101" s="126"/>
      <c r="GB101" s="126"/>
      <c r="GC101" s="126"/>
      <c r="GD101" s="126"/>
      <c r="GE101" s="126"/>
      <c r="GF101" s="126"/>
      <c r="GG101" s="126"/>
      <c r="GH101" s="126"/>
      <c r="GI101" s="126"/>
      <c r="GJ101" s="126"/>
      <c r="GK101" s="126"/>
      <c r="GL101" s="126"/>
      <c r="GM101" s="126"/>
      <c r="GN101" s="126"/>
      <c r="GO101" s="126"/>
      <c r="GP101" s="126"/>
      <c r="GQ101" s="126"/>
      <c r="GR101" s="126"/>
      <c r="GS101" s="126"/>
      <c r="GT101" s="126"/>
      <c r="GU101" s="126"/>
      <c r="GV101" s="126"/>
      <c r="GW101" s="126"/>
      <c r="GX101" s="126"/>
      <c r="GY101" s="126"/>
      <c r="GZ101" s="126"/>
      <c r="HA101" s="126"/>
      <c r="HB101" s="126"/>
      <c r="HC101" s="126"/>
      <c r="HD101" s="126"/>
      <c r="HE101" s="126"/>
      <c r="HF101" s="126"/>
      <c r="HG101" s="126"/>
      <c r="HH101" s="126"/>
      <c r="HI101" s="126"/>
      <c r="HJ101" s="126"/>
      <c r="HK101" s="126"/>
      <c r="HL101" s="126"/>
      <c r="HM101" s="126"/>
      <c r="HN101" s="126"/>
      <c r="HO101" s="126"/>
      <c r="HP101" s="126"/>
      <c r="HQ101" s="126"/>
      <c r="HR101" s="126"/>
      <c r="HS101" s="126"/>
      <c r="HT101" s="126"/>
      <c r="HU101" s="126"/>
      <c r="HV101" s="126"/>
      <c r="HW101" s="126"/>
      <c r="HX101" s="126"/>
      <c r="HY101" s="126"/>
      <c r="HZ101" s="126"/>
      <c r="IA101" s="126"/>
      <c r="IB101" s="126"/>
      <c r="IC101" s="126"/>
      <c r="ID101" s="126"/>
      <c r="IE101" s="126"/>
      <c r="IF101" s="126"/>
      <c r="IG101" s="126"/>
      <c r="IH101" s="126"/>
      <c r="II101" s="126"/>
      <c r="IJ101" s="126"/>
      <c r="IK101" s="126"/>
      <c r="IL101" s="126"/>
      <c r="IM101" s="126"/>
      <c r="IN101" s="126"/>
      <c r="IO101" s="126"/>
      <c r="IP101" s="126"/>
      <c r="IQ101" s="126"/>
      <c r="IR101" s="126"/>
      <c r="IS101" s="126"/>
      <c r="IT101" s="126"/>
      <c r="IU101" s="126"/>
      <c r="IV101" s="126"/>
      <c r="IW101" s="126"/>
    </row>
    <row r="102" spans="1:257" s="127" customFormat="1" ht="18" customHeight="1" x14ac:dyDescent="0.35">
      <c r="A102" s="119">
        <v>43270</v>
      </c>
      <c r="B102" s="120"/>
      <c r="C102" s="120">
        <v>358.37</v>
      </c>
      <c r="D102" s="120">
        <f t="shared" si="2"/>
        <v>12320.749999999996</v>
      </c>
      <c r="E102" s="121">
        <v>20180002013850</v>
      </c>
      <c r="F102" s="122">
        <v>193454</v>
      </c>
      <c r="G102" s="122" t="s">
        <v>155</v>
      </c>
      <c r="H102" s="122" t="s">
        <v>346</v>
      </c>
      <c r="I102" s="122" t="s">
        <v>60</v>
      </c>
      <c r="J102" s="128" t="s">
        <v>43</v>
      </c>
      <c r="K102" s="122" t="s">
        <v>123</v>
      </c>
      <c r="L102" s="124"/>
      <c r="M102" s="125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  <c r="EJ102" s="126"/>
      <c r="EK102" s="126"/>
      <c r="EL102" s="126"/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6"/>
      <c r="FB102" s="126"/>
      <c r="FC102" s="126"/>
      <c r="FD102" s="126"/>
      <c r="FE102" s="126"/>
      <c r="FF102" s="126"/>
      <c r="FG102" s="126"/>
      <c r="FH102" s="126"/>
      <c r="FI102" s="126"/>
      <c r="FJ102" s="126"/>
      <c r="FK102" s="126"/>
      <c r="FL102" s="126"/>
      <c r="FM102" s="126"/>
      <c r="FN102" s="126"/>
      <c r="FO102" s="126"/>
      <c r="FP102" s="126"/>
      <c r="FQ102" s="126"/>
      <c r="FR102" s="126"/>
      <c r="FS102" s="126"/>
      <c r="FT102" s="126"/>
      <c r="FU102" s="126"/>
      <c r="FV102" s="126"/>
      <c r="FW102" s="126"/>
      <c r="FX102" s="126"/>
      <c r="FY102" s="126"/>
      <c r="FZ102" s="126"/>
      <c r="GA102" s="126"/>
      <c r="GB102" s="126"/>
      <c r="GC102" s="126"/>
      <c r="GD102" s="126"/>
      <c r="GE102" s="126"/>
      <c r="GF102" s="126"/>
      <c r="GG102" s="126"/>
      <c r="GH102" s="126"/>
      <c r="GI102" s="126"/>
      <c r="GJ102" s="126"/>
      <c r="GK102" s="126"/>
      <c r="GL102" s="126"/>
      <c r="GM102" s="126"/>
      <c r="GN102" s="126"/>
      <c r="GO102" s="126"/>
      <c r="GP102" s="126"/>
      <c r="GQ102" s="126"/>
      <c r="GR102" s="126"/>
      <c r="GS102" s="126"/>
      <c r="GT102" s="126"/>
      <c r="GU102" s="126"/>
      <c r="GV102" s="126"/>
      <c r="GW102" s="126"/>
      <c r="GX102" s="126"/>
      <c r="GY102" s="126"/>
      <c r="GZ102" s="126"/>
      <c r="HA102" s="126"/>
      <c r="HB102" s="126"/>
      <c r="HC102" s="126"/>
      <c r="HD102" s="126"/>
      <c r="HE102" s="126"/>
      <c r="HF102" s="126"/>
      <c r="HG102" s="126"/>
      <c r="HH102" s="126"/>
      <c r="HI102" s="126"/>
      <c r="HJ102" s="126"/>
      <c r="HK102" s="126"/>
      <c r="HL102" s="126"/>
      <c r="HM102" s="126"/>
      <c r="HN102" s="126"/>
      <c r="HO102" s="126"/>
      <c r="HP102" s="126"/>
      <c r="HQ102" s="126"/>
      <c r="HR102" s="126"/>
      <c r="HS102" s="126"/>
      <c r="HT102" s="126"/>
      <c r="HU102" s="126"/>
      <c r="HV102" s="126"/>
      <c r="HW102" s="126"/>
      <c r="HX102" s="126"/>
      <c r="HY102" s="126"/>
      <c r="HZ102" s="126"/>
      <c r="IA102" s="126"/>
      <c r="IB102" s="126"/>
      <c r="IC102" s="126"/>
      <c r="ID102" s="126"/>
      <c r="IE102" s="126"/>
      <c r="IF102" s="126"/>
      <c r="IG102" s="126"/>
      <c r="IH102" s="126"/>
      <c r="II102" s="126"/>
      <c r="IJ102" s="126"/>
      <c r="IK102" s="126"/>
      <c r="IL102" s="126"/>
      <c r="IM102" s="126"/>
      <c r="IN102" s="126"/>
      <c r="IO102" s="126"/>
      <c r="IP102" s="126"/>
      <c r="IQ102" s="126"/>
      <c r="IR102" s="126"/>
      <c r="IS102" s="126"/>
      <c r="IT102" s="126"/>
      <c r="IU102" s="126"/>
      <c r="IV102" s="126"/>
      <c r="IW102" s="126"/>
    </row>
    <row r="103" spans="1:257" ht="18" customHeight="1" x14ac:dyDescent="0.35">
      <c r="A103" s="46">
        <v>43276</v>
      </c>
      <c r="B103" s="36"/>
      <c r="C103" s="36">
        <v>107.53</v>
      </c>
      <c r="D103" s="37">
        <f t="shared" si="2"/>
        <v>12213.219999999996</v>
      </c>
      <c r="E103" s="31">
        <v>20180001212850</v>
      </c>
      <c r="F103" s="38">
        <v>193531</v>
      </c>
      <c r="G103" s="38" t="s">
        <v>249</v>
      </c>
      <c r="H103" s="146" t="s">
        <v>347</v>
      </c>
      <c r="I103" s="147" t="s">
        <v>266</v>
      </c>
      <c r="J103" s="146" t="s">
        <v>37</v>
      </c>
      <c r="K103" s="48" t="s">
        <v>116</v>
      </c>
      <c r="L103" s="32"/>
      <c r="M103" s="1"/>
    </row>
    <row r="104" spans="1:257" ht="18" customHeight="1" x14ac:dyDescent="0.35">
      <c r="A104" s="46">
        <v>43276</v>
      </c>
      <c r="B104" s="36"/>
      <c r="C104" s="36">
        <v>1830.65</v>
      </c>
      <c r="D104" s="37">
        <f t="shared" si="2"/>
        <v>10382.569999999996</v>
      </c>
      <c r="E104" s="31"/>
      <c r="F104" s="38">
        <v>193538</v>
      </c>
      <c r="G104" s="143" t="s">
        <v>276</v>
      </c>
      <c r="H104" s="30" t="s">
        <v>277</v>
      </c>
      <c r="I104" s="30" t="s">
        <v>93</v>
      </c>
      <c r="J104" s="30" t="s">
        <v>175</v>
      </c>
      <c r="K104" s="145" t="s">
        <v>94</v>
      </c>
      <c r="L104" s="32"/>
      <c r="M104" s="1"/>
    </row>
    <row r="105" spans="1:257" ht="18" customHeight="1" x14ac:dyDescent="0.35">
      <c r="A105" s="46">
        <v>43276</v>
      </c>
      <c r="B105" s="36"/>
      <c r="C105" s="36">
        <v>450</v>
      </c>
      <c r="D105" s="37">
        <f t="shared" si="2"/>
        <v>9932.5699999999961</v>
      </c>
      <c r="E105" s="31">
        <v>20180000200850</v>
      </c>
      <c r="F105" s="38">
        <v>193550</v>
      </c>
      <c r="G105" s="144" t="s">
        <v>249</v>
      </c>
      <c r="H105" s="103" t="s">
        <v>348</v>
      </c>
      <c r="I105" s="103" t="s">
        <v>44</v>
      </c>
      <c r="J105" s="38" t="s">
        <v>43</v>
      </c>
      <c r="K105" s="145" t="s">
        <v>92</v>
      </c>
      <c r="L105" s="32"/>
      <c r="M105" s="1"/>
    </row>
    <row r="106" spans="1:257" ht="18" customHeight="1" x14ac:dyDescent="0.35">
      <c r="A106" s="46">
        <v>43276</v>
      </c>
      <c r="B106" s="36"/>
      <c r="C106" s="36">
        <v>1740.5</v>
      </c>
      <c r="D106" s="37">
        <f t="shared" si="2"/>
        <v>8192.0699999999961</v>
      </c>
      <c r="E106" s="31">
        <v>20180001492850</v>
      </c>
      <c r="F106" s="38">
        <v>193556</v>
      </c>
      <c r="G106" s="144" t="s">
        <v>146</v>
      </c>
      <c r="H106" s="38" t="s">
        <v>349</v>
      </c>
      <c r="I106" s="38" t="s">
        <v>350</v>
      </c>
      <c r="J106" s="38" t="s">
        <v>211</v>
      </c>
      <c r="K106" s="145" t="s">
        <v>117</v>
      </c>
      <c r="L106" s="32"/>
      <c r="M106" s="1"/>
    </row>
    <row r="107" spans="1:257" ht="18" customHeight="1" x14ac:dyDescent="0.35">
      <c r="A107" s="46">
        <v>43276</v>
      </c>
      <c r="B107" s="36"/>
      <c r="C107" s="36">
        <v>228.82</v>
      </c>
      <c r="D107" s="37">
        <f t="shared" si="2"/>
        <v>7963.2499999999964</v>
      </c>
      <c r="E107" s="31"/>
      <c r="F107" s="38">
        <v>193565</v>
      </c>
      <c r="G107" s="38" t="s">
        <v>308</v>
      </c>
      <c r="H107" s="42" t="s">
        <v>351</v>
      </c>
      <c r="I107" s="113" t="s">
        <v>169</v>
      </c>
      <c r="J107" s="113" t="s">
        <v>175</v>
      </c>
      <c r="K107" s="114" t="s">
        <v>323</v>
      </c>
      <c r="L107" s="32"/>
      <c r="M107" s="1"/>
    </row>
    <row r="108" spans="1:257" ht="18" customHeight="1" x14ac:dyDescent="0.35">
      <c r="A108" s="46">
        <v>43276</v>
      </c>
      <c r="B108" s="36"/>
      <c r="C108" s="36">
        <v>146.56</v>
      </c>
      <c r="D108" s="37">
        <f t="shared" si="2"/>
        <v>7816.689999999996</v>
      </c>
      <c r="E108" s="31"/>
      <c r="F108" s="38">
        <v>193582</v>
      </c>
      <c r="G108" s="38" t="s">
        <v>352</v>
      </c>
      <c r="H108" s="38" t="s">
        <v>353</v>
      </c>
      <c r="I108" s="38" t="s">
        <v>60</v>
      </c>
      <c r="J108" s="38" t="s">
        <v>43</v>
      </c>
      <c r="K108" s="48" t="s">
        <v>123</v>
      </c>
      <c r="L108" s="32"/>
      <c r="M108" s="1"/>
    </row>
    <row r="109" spans="1:257" ht="18" customHeight="1" x14ac:dyDescent="0.35">
      <c r="A109" s="46">
        <v>43276</v>
      </c>
      <c r="B109" s="36"/>
      <c r="C109" s="36">
        <v>480</v>
      </c>
      <c r="D109" s="37">
        <f t="shared" si="2"/>
        <v>7336.689999999996</v>
      </c>
      <c r="E109" s="31">
        <v>20180001536850</v>
      </c>
      <c r="F109" s="38">
        <v>193561</v>
      </c>
      <c r="G109" s="38" t="s">
        <v>354</v>
      </c>
      <c r="H109" s="38" t="s">
        <v>355</v>
      </c>
      <c r="I109" s="38" t="s">
        <v>53</v>
      </c>
      <c r="J109" s="38" t="s">
        <v>43</v>
      </c>
      <c r="K109" s="48" t="s">
        <v>121</v>
      </c>
      <c r="L109" s="32"/>
      <c r="M109" s="1"/>
    </row>
    <row r="110" spans="1:257" ht="18" customHeight="1" x14ac:dyDescent="0.35">
      <c r="A110" s="46">
        <v>43276</v>
      </c>
      <c r="B110" s="49"/>
      <c r="C110" s="49">
        <v>2103</v>
      </c>
      <c r="D110" s="37">
        <f t="shared" si="2"/>
        <v>5233.689999999996</v>
      </c>
      <c r="E110" s="50"/>
      <c r="F110" s="51">
        <v>193560</v>
      </c>
      <c r="G110" s="51" t="s">
        <v>356</v>
      </c>
      <c r="H110" s="51" t="s">
        <v>357</v>
      </c>
      <c r="I110" s="51" t="s">
        <v>77</v>
      </c>
      <c r="J110" s="51" t="s">
        <v>211</v>
      </c>
      <c r="K110" s="52" t="s">
        <v>120</v>
      </c>
      <c r="L110" s="32"/>
      <c r="M110" s="1"/>
    </row>
    <row r="111" spans="1:257" ht="20.149999999999999" customHeight="1" x14ac:dyDescent="0.35">
      <c r="A111" s="46">
        <v>43276</v>
      </c>
      <c r="B111" s="49"/>
      <c r="C111" s="49">
        <v>500</v>
      </c>
      <c r="D111" s="37">
        <f t="shared" si="2"/>
        <v>4733.689999999996</v>
      </c>
      <c r="E111" s="50"/>
      <c r="F111" s="51">
        <v>193610</v>
      </c>
      <c r="G111" s="51" t="s">
        <v>358</v>
      </c>
      <c r="H111" s="51" t="s">
        <v>359</v>
      </c>
      <c r="I111" s="51" t="s">
        <v>189</v>
      </c>
      <c r="J111" s="51" t="s">
        <v>175</v>
      </c>
      <c r="K111" s="52"/>
      <c r="L111" s="32"/>
      <c r="M111" s="1"/>
    </row>
    <row r="112" spans="1:257" ht="20.149999999999999" customHeight="1" x14ac:dyDescent="0.35"/>
    <row r="113" ht="20.149999999999999" customHeight="1" x14ac:dyDescent="0.35"/>
    <row r="114" ht="20.149999999999999" customHeight="1" x14ac:dyDescent="0.35"/>
    <row r="115" ht="20.149999999999999" customHeight="1" x14ac:dyDescent="0.35"/>
    <row r="116" ht="20.149999999999999" customHeight="1" x14ac:dyDescent="0.35"/>
    <row r="117" ht="20.149999999999999" customHeight="1" x14ac:dyDescent="0.35"/>
    <row r="118" ht="20.149999999999999" customHeight="1" x14ac:dyDescent="0.35"/>
    <row r="119" ht="20.149999999999999" customHeight="1" x14ac:dyDescent="0.35"/>
    <row r="120" ht="20.149999999999999" customHeight="1" x14ac:dyDescent="0.35"/>
    <row r="121" ht="20.149999999999999" customHeight="1" x14ac:dyDescent="0.35"/>
    <row r="122" ht="20.149999999999999" customHeight="1" x14ac:dyDescent="0.35"/>
    <row r="123" ht="20.149999999999999" customHeight="1" x14ac:dyDescent="0.35"/>
    <row r="124" ht="20.149999999999999" customHeight="1" x14ac:dyDescent="0.35"/>
    <row r="125" ht="20.149999999999999" customHeight="1" x14ac:dyDescent="0.35"/>
    <row r="126" ht="20.149999999999999" customHeight="1" x14ac:dyDescent="0.35"/>
    <row r="127" ht="20.149999999999999" customHeight="1" x14ac:dyDescent="0.35"/>
    <row r="128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20.149999999999999" customHeight="1" x14ac:dyDescent="0.35"/>
    <row r="147" ht="20.149999999999999" customHeight="1" x14ac:dyDescent="0.35"/>
    <row r="148" ht="20.149999999999999" customHeight="1" x14ac:dyDescent="0.35"/>
    <row r="149" ht="20.149999999999999" customHeight="1" x14ac:dyDescent="0.35"/>
    <row r="150" ht="20.149999999999999" customHeight="1" x14ac:dyDescent="0.35"/>
    <row r="151" ht="20.149999999999999" customHeight="1" x14ac:dyDescent="0.35"/>
    <row r="152" ht="20.149999999999999" customHeight="1" x14ac:dyDescent="0.35"/>
    <row r="153" ht="20.149999999999999" customHeight="1" x14ac:dyDescent="0.35"/>
    <row r="154" ht="20.149999999999999" customHeight="1" x14ac:dyDescent="0.35"/>
    <row r="155" ht="20.149999999999999" customHeight="1" x14ac:dyDescent="0.35"/>
    <row r="156" ht="20.149999999999999" customHeight="1" x14ac:dyDescent="0.35"/>
    <row r="157" ht="20.149999999999999" customHeight="1" x14ac:dyDescent="0.35"/>
    <row r="158" ht="20.149999999999999" customHeight="1" x14ac:dyDescent="0.35"/>
    <row r="159" ht="20.149999999999999" customHeight="1" x14ac:dyDescent="0.35"/>
    <row r="160" ht="20.149999999999999" customHeight="1" x14ac:dyDescent="0.35"/>
    <row r="161" ht="20.149999999999999" customHeight="1" x14ac:dyDescent="0.35"/>
    <row r="162" ht="20.149999999999999" customHeight="1" x14ac:dyDescent="0.35"/>
    <row r="163" ht="20.149999999999999" customHeight="1" x14ac:dyDescent="0.35"/>
    <row r="164" ht="20.149999999999999" customHeight="1" x14ac:dyDescent="0.35"/>
    <row r="165" ht="20.149999999999999" customHeight="1" x14ac:dyDescent="0.35"/>
    <row r="166" ht="20.149999999999999" customHeight="1" x14ac:dyDescent="0.35"/>
    <row r="167" ht="20.149999999999999" customHeight="1" x14ac:dyDescent="0.35"/>
    <row r="168" ht="20.149999999999999" customHeight="1" x14ac:dyDescent="0.35"/>
    <row r="169" ht="20.149999999999999" customHeight="1" x14ac:dyDescent="0.35"/>
    <row r="170" ht="20.149999999999999" customHeight="1" x14ac:dyDescent="0.35"/>
    <row r="171" ht="20.149999999999999" customHeight="1" x14ac:dyDescent="0.35"/>
    <row r="172" ht="20.149999999999999" customHeight="1" x14ac:dyDescent="0.35"/>
    <row r="173" ht="20.149999999999999" customHeight="1" x14ac:dyDescent="0.35"/>
    <row r="174" ht="20.149999999999999" customHeight="1" x14ac:dyDescent="0.35"/>
    <row r="175" ht="20.149999999999999" customHeight="1" x14ac:dyDescent="0.35"/>
    <row r="176" ht="20.149999999999999" customHeight="1" x14ac:dyDescent="0.35"/>
    <row r="177" ht="20.149999999999999" customHeight="1" x14ac:dyDescent="0.35"/>
    <row r="178" ht="20.149999999999999" customHeight="1" x14ac:dyDescent="0.35"/>
    <row r="179" ht="20.149999999999999" customHeight="1" x14ac:dyDescent="0.35"/>
    <row r="180" ht="20.149999999999999" customHeight="1" x14ac:dyDescent="0.35"/>
    <row r="181" ht="20.149999999999999" customHeight="1" x14ac:dyDescent="0.35"/>
    <row r="182" ht="20.149999999999999" customHeight="1" x14ac:dyDescent="0.35"/>
    <row r="183" ht="20.149999999999999" customHeight="1" x14ac:dyDescent="0.35"/>
    <row r="184" ht="20.149999999999999" customHeight="1" x14ac:dyDescent="0.35"/>
    <row r="185" ht="20.149999999999999" customHeight="1" x14ac:dyDescent="0.35"/>
    <row r="186" ht="20.149999999999999" customHeight="1" x14ac:dyDescent="0.35"/>
    <row r="187" ht="20.149999999999999" customHeight="1" x14ac:dyDescent="0.35"/>
    <row r="188" ht="20.149999999999999" customHeight="1" x14ac:dyDescent="0.35"/>
    <row r="189" ht="20.149999999999999" customHeight="1" x14ac:dyDescent="0.35"/>
    <row r="190" ht="20.149999999999999" customHeight="1" x14ac:dyDescent="0.35"/>
    <row r="191" ht="20.149999999999999" customHeight="1" x14ac:dyDescent="0.35"/>
    <row r="192" ht="20.149999999999999" customHeight="1" x14ac:dyDescent="0.35"/>
    <row r="193" ht="20.149999999999999" customHeight="1" x14ac:dyDescent="0.35"/>
    <row r="194" ht="20.149999999999999" customHeight="1" x14ac:dyDescent="0.35"/>
    <row r="195" ht="20.149999999999999" customHeight="1" x14ac:dyDescent="0.35"/>
    <row r="196" ht="20.149999999999999" customHeight="1" x14ac:dyDescent="0.35"/>
    <row r="197" ht="20.149999999999999" customHeight="1" x14ac:dyDescent="0.35"/>
    <row r="198" ht="20.149999999999999" customHeight="1" x14ac:dyDescent="0.35"/>
    <row r="199" ht="20.149999999999999" customHeight="1" x14ac:dyDescent="0.35"/>
    <row r="200" ht="20.149999999999999" customHeight="1" x14ac:dyDescent="0.35"/>
    <row r="201" ht="20.149999999999999" customHeight="1" x14ac:dyDescent="0.35"/>
    <row r="202" ht="20.149999999999999" customHeight="1" x14ac:dyDescent="0.35"/>
    <row r="203" ht="20.149999999999999" customHeight="1" x14ac:dyDescent="0.35"/>
    <row r="204" ht="20.149999999999999" customHeight="1" x14ac:dyDescent="0.35"/>
    <row r="205" ht="20.149999999999999" customHeight="1" x14ac:dyDescent="0.35"/>
    <row r="206" ht="20.149999999999999" customHeight="1" x14ac:dyDescent="0.35"/>
    <row r="207" ht="20.149999999999999" customHeight="1" x14ac:dyDescent="0.35"/>
    <row r="208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W101"/>
  <sheetViews>
    <sheetView showGridLines="0" workbookViewId="0">
      <pane ySplit="1" topLeftCell="A19" activePane="bottomLeft" state="frozen"/>
      <selection pane="bottomLeft" activeCell="J39" sqref="J39"/>
    </sheetView>
  </sheetViews>
  <sheetFormatPr defaultColWidth="6.59765625" defaultRowHeight="14.15" customHeight="1" x14ac:dyDescent="0.35"/>
  <cols>
    <col min="1" max="1" width="7.86328125" style="14" customWidth="1"/>
    <col min="2" max="2" width="7.3984375" style="26" customWidth="1"/>
    <col min="3" max="3" width="8.59765625" style="26" customWidth="1"/>
    <col min="4" max="4" width="10.46484375" style="14" customWidth="1"/>
    <col min="5" max="7" width="15.59765625" style="14" customWidth="1"/>
    <col min="8" max="8" width="20.06640625" style="14" customWidth="1"/>
    <col min="9" max="9" width="26.19921875" style="14" customWidth="1"/>
    <col min="10" max="10" width="19.19921875" style="14" customWidth="1"/>
    <col min="11" max="257" width="6.59765625" style="14" customWidth="1"/>
    <col min="258" max="16384" width="6.59765625" style="53"/>
  </cols>
  <sheetData>
    <row r="1" spans="1:10" ht="18" customHeight="1" thickBot="1" x14ac:dyDescent="0.4">
      <c r="A1" s="64" t="s">
        <v>157</v>
      </c>
      <c r="B1" s="65" t="s">
        <v>158</v>
      </c>
      <c r="C1" s="65" t="s">
        <v>159</v>
      </c>
      <c r="D1" s="66" t="s">
        <v>34</v>
      </c>
      <c r="E1" s="66" t="s">
        <v>360</v>
      </c>
      <c r="F1" s="66" t="s">
        <v>361</v>
      </c>
      <c r="G1" s="66" t="s">
        <v>362</v>
      </c>
      <c r="H1" s="66" t="s">
        <v>162</v>
      </c>
      <c r="I1" s="66" t="s">
        <v>3</v>
      </c>
      <c r="J1" s="67" t="s">
        <v>163</v>
      </c>
    </row>
    <row r="2" spans="1:10" ht="18" customHeight="1" x14ac:dyDescent="0.35">
      <c r="A2" s="68"/>
      <c r="B2" s="69"/>
      <c r="C2" s="69"/>
      <c r="D2" s="70">
        <v>52485.05</v>
      </c>
      <c r="E2" s="71"/>
      <c r="F2" s="71"/>
      <c r="G2" s="71"/>
      <c r="H2" s="71"/>
      <c r="I2" s="71"/>
      <c r="J2" s="72"/>
    </row>
    <row r="3" spans="1:10" ht="18" customHeight="1" x14ac:dyDescent="0.35">
      <c r="A3" s="73">
        <v>42937</v>
      </c>
      <c r="B3" s="25"/>
      <c r="C3" s="25">
        <v>24.15</v>
      </c>
      <c r="D3" s="9">
        <f t="shared" ref="D3:D34" si="0">SUM(D2+B3-C3)</f>
        <v>52460.9</v>
      </c>
      <c r="E3" s="13"/>
      <c r="F3" s="13">
        <v>182822</v>
      </c>
      <c r="G3" s="13"/>
      <c r="H3" s="13" t="s">
        <v>228</v>
      </c>
      <c r="I3" s="8" t="s">
        <v>229</v>
      </c>
      <c r="J3" s="74"/>
    </row>
    <row r="4" spans="1:10" ht="18" customHeight="1" x14ac:dyDescent="0.35">
      <c r="A4" s="73">
        <v>42947</v>
      </c>
      <c r="B4" s="25">
        <v>9.4</v>
      </c>
      <c r="C4" s="25"/>
      <c r="D4" s="9">
        <f t="shared" si="0"/>
        <v>52470.3</v>
      </c>
      <c r="E4" s="8" t="s">
        <v>363</v>
      </c>
      <c r="F4" s="8"/>
      <c r="G4" s="8"/>
      <c r="H4" s="8"/>
      <c r="I4" s="8" t="s">
        <v>364</v>
      </c>
      <c r="J4" s="74"/>
    </row>
    <row r="5" spans="1:10" ht="18" customHeight="1" x14ac:dyDescent="0.35">
      <c r="A5" s="73">
        <v>42958</v>
      </c>
      <c r="B5" s="25"/>
      <c r="C5" s="25">
        <v>24.15</v>
      </c>
      <c r="D5" s="9">
        <f t="shared" si="0"/>
        <v>52446.15</v>
      </c>
      <c r="E5" s="8"/>
      <c r="F5" s="13">
        <v>182875</v>
      </c>
      <c r="G5" s="13"/>
      <c r="H5" s="13" t="s">
        <v>228</v>
      </c>
      <c r="I5" s="8" t="s">
        <v>229</v>
      </c>
      <c r="J5" s="74"/>
    </row>
    <row r="6" spans="1:10" ht="18" customHeight="1" x14ac:dyDescent="0.35">
      <c r="A6" s="73">
        <v>42978</v>
      </c>
      <c r="B6" s="25">
        <v>9.4</v>
      </c>
      <c r="C6" s="25"/>
      <c r="D6" s="9">
        <f t="shared" si="0"/>
        <v>52455.55</v>
      </c>
      <c r="E6" s="13" t="s">
        <v>365</v>
      </c>
      <c r="F6" s="13"/>
      <c r="G6" s="13"/>
      <c r="H6" s="13"/>
      <c r="I6" s="8" t="s">
        <v>364</v>
      </c>
      <c r="J6" s="74"/>
    </row>
    <row r="7" spans="1:10" ht="18" customHeight="1" x14ac:dyDescent="0.35">
      <c r="A7" s="73">
        <v>42986</v>
      </c>
      <c r="B7" s="25">
        <v>850</v>
      </c>
      <c r="C7" s="25"/>
      <c r="D7" s="9">
        <f t="shared" si="0"/>
        <v>53305.55</v>
      </c>
      <c r="E7" s="13" t="s">
        <v>366</v>
      </c>
      <c r="F7" s="13"/>
      <c r="G7" s="13"/>
      <c r="H7" s="13" t="s">
        <v>367</v>
      </c>
      <c r="I7" s="8" t="s">
        <v>368</v>
      </c>
      <c r="J7" s="74"/>
    </row>
    <row r="8" spans="1:10" ht="18" customHeight="1" x14ac:dyDescent="0.35">
      <c r="A8" s="73">
        <v>43004</v>
      </c>
      <c r="B8" s="25"/>
      <c r="C8" s="25">
        <v>14.65</v>
      </c>
      <c r="D8" s="9">
        <f t="shared" si="0"/>
        <v>53290.9</v>
      </c>
      <c r="E8" s="13"/>
      <c r="F8" s="13">
        <v>183657</v>
      </c>
      <c r="G8" s="13" t="s">
        <v>369</v>
      </c>
      <c r="H8" s="13" t="s">
        <v>228</v>
      </c>
      <c r="I8" s="8" t="s">
        <v>229</v>
      </c>
      <c r="J8" s="75"/>
    </row>
    <row r="9" spans="1:10" ht="18" customHeight="1" x14ac:dyDescent="0.35">
      <c r="A9" s="73">
        <v>43008</v>
      </c>
      <c r="B9" s="25">
        <v>8.83</v>
      </c>
      <c r="C9" s="25"/>
      <c r="D9" s="9">
        <f t="shared" si="0"/>
        <v>53299.73</v>
      </c>
      <c r="E9" s="13" t="s">
        <v>370</v>
      </c>
      <c r="F9" s="13"/>
      <c r="G9" s="13"/>
      <c r="H9" s="13"/>
      <c r="I9" s="8" t="s">
        <v>364</v>
      </c>
      <c r="J9" s="75"/>
    </row>
    <row r="10" spans="1:10" ht="18" customHeight="1" x14ac:dyDescent="0.35">
      <c r="A10" s="73">
        <v>43017</v>
      </c>
      <c r="B10" s="25"/>
      <c r="C10" s="25">
        <v>24.15</v>
      </c>
      <c r="D10" s="9">
        <f t="shared" si="0"/>
        <v>53275.58</v>
      </c>
      <c r="E10" s="13"/>
      <c r="F10" s="13">
        <v>184082</v>
      </c>
      <c r="G10" s="13" t="s">
        <v>371</v>
      </c>
      <c r="H10" s="13" t="s">
        <v>228</v>
      </c>
      <c r="I10" s="8" t="s">
        <v>229</v>
      </c>
      <c r="J10" s="74"/>
    </row>
    <row r="11" spans="1:10" ht="18" customHeight="1" x14ac:dyDescent="0.35">
      <c r="A11" s="73">
        <v>43017</v>
      </c>
      <c r="B11" s="25"/>
      <c r="C11" s="25">
        <v>24.15</v>
      </c>
      <c r="D11" s="9">
        <f t="shared" si="0"/>
        <v>53251.43</v>
      </c>
      <c r="E11" s="13"/>
      <c r="F11" s="13">
        <v>184082</v>
      </c>
      <c r="G11" s="13" t="s">
        <v>372</v>
      </c>
      <c r="H11" s="13" t="s">
        <v>228</v>
      </c>
      <c r="I11" s="8" t="s">
        <v>229</v>
      </c>
      <c r="J11" s="75"/>
    </row>
    <row r="12" spans="1:10" ht="18" customHeight="1" x14ac:dyDescent="0.35">
      <c r="A12" s="73">
        <v>43017</v>
      </c>
      <c r="B12" s="25"/>
      <c r="C12" s="25">
        <v>24.15</v>
      </c>
      <c r="D12" s="9">
        <f t="shared" si="0"/>
        <v>53227.28</v>
      </c>
      <c r="E12" s="8"/>
      <c r="F12" s="13">
        <v>184082</v>
      </c>
      <c r="G12" s="8" t="s">
        <v>373</v>
      </c>
      <c r="H12" s="8" t="s">
        <v>228</v>
      </c>
      <c r="I12" s="8" t="s">
        <v>229</v>
      </c>
      <c r="J12" s="75"/>
    </row>
    <row r="13" spans="1:10" ht="18" customHeight="1" x14ac:dyDescent="0.35">
      <c r="A13" s="73">
        <v>43034</v>
      </c>
      <c r="B13" s="25">
        <v>600</v>
      </c>
      <c r="C13" s="25"/>
      <c r="D13" s="9">
        <f t="shared" si="0"/>
        <v>53827.28</v>
      </c>
      <c r="E13" s="8" t="s">
        <v>374</v>
      </c>
      <c r="F13" s="8"/>
      <c r="G13" s="8"/>
      <c r="H13" s="8" t="s">
        <v>367</v>
      </c>
      <c r="I13" s="8" t="s">
        <v>375</v>
      </c>
      <c r="J13" s="74"/>
    </row>
    <row r="14" spans="1:10" ht="18" customHeight="1" x14ac:dyDescent="0.35">
      <c r="A14" s="73">
        <v>43039</v>
      </c>
      <c r="B14" s="25">
        <v>9.02</v>
      </c>
      <c r="C14" s="25"/>
      <c r="D14" s="9">
        <f t="shared" si="0"/>
        <v>53836.299999999996</v>
      </c>
      <c r="E14" s="13" t="s">
        <v>376</v>
      </c>
      <c r="F14" s="8"/>
      <c r="G14" s="8"/>
      <c r="H14" s="8"/>
      <c r="I14" s="8" t="s">
        <v>364</v>
      </c>
      <c r="J14" s="75"/>
    </row>
    <row r="15" spans="1:10" ht="18" customHeight="1" x14ac:dyDescent="0.35">
      <c r="A15" s="73">
        <v>43054</v>
      </c>
      <c r="B15" s="25"/>
      <c r="C15" s="25">
        <v>850</v>
      </c>
      <c r="D15" s="9">
        <f t="shared" si="0"/>
        <v>52986.299999999996</v>
      </c>
      <c r="E15" s="13" t="s">
        <v>222</v>
      </c>
      <c r="F15" s="13"/>
      <c r="G15" s="13"/>
      <c r="H15" s="13" t="s">
        <v>289</v>
      </c>
      <c r="I15" s="53" t="s">
        <v>377</v>
      </c>
      <c r="J15" s="75"/>
    </row>
    <row r="16" spans="1:10" ht="18" customHeight="1" x14ac:dyDescent="0.35">
      <c r="A16" s="73">
        <v>43069</v>
      </c>
      <c r="B16" s="25">
        <v>9.25</v>
      </c>
      <c r="C16" s="25"/>
      <c r="D16" s="9">
        <f t="shared" si="0"/>
        <v>52995.549999999996</v>
      </c>
      <c r="E16" s="13" t="s">
        <v>378</v>
      </c>
      <c r="F16" s="13"/>
      <c r="G16" s="13"/>
      <c r="H16" s="13"/>
      <c r="I16" s="8" t="s">
        <v>364</v>
      </c>
      <c r="J16" s="74"/>
    </row>
    <row r="17" spans="1:13" ht="18" customHeight="1" x14ac:dyDescent="0.35">
      <c r="A17" s="73">
        <v>43070</v>
      </c>
      <c r="B17" s="25">
        <v>2494</v>
      </c>
      <c r="C17" s="25"/>
      <c r="D17" s="9">
        <f t="shared" si="0"/>
        <v>55489.549999999996</v>
      </c>
      <c r="E17" s="13" t="s">
        <v>379</v>
      </c>
      <c r="F17" s="13"/>
      <c r="G17" s="13"/>
      <c r="H17" s="13" t="s">
        <v>367</v>
      </c>
      <c r="I17" s="8" t="s">
        <v>18</v>
      </c>
      <c r="J17" s="75"/>
    </row>
    <row r="18" spans="1:13" ht="18" customHeight="1" x14ac:dyDescent="0.35">
      <c r="A18" s="73">
        <v>43100</v>
      </c>
      <c r="B18" s="25">
        <v>9.92</v>
      </c>
      <c r="C18" s="25"/>
      <c r="D18" s="9">
        <f t="shared" si="0"/>
        <v>55499.469999999994</v>
      </c>
      <c r="E18" s="28" t="s">
        <v>380</v>
      </c>
      <c r="F18" s="28"/>
      <c r="G18" s="28"/>
      <c r="H18" s="13"/>
      <c r="I18" s="8" t="s">
        <v>364</v>
      </c>
      <c r="J18" s="75"/>
    </row>
    <row r="19" spans="1:13" ht="18" customHeight="1" x14ac:dyDescent="0.35">
      <c r="A19" s="73">
        <v>43131</v>
      </c>
      <c r="B19" s="25">
        <v>9.92</v>
      </c>
      <c r="C19" s="25"/>
      <c r="D19" s="9">
        <f t="shared" si="0"/>
        <v>55509.389999999992</v>
      </c>
      <c r="E19" s="13" t="s">
        <v>381</v>
      </c>
      <c r="F19" s="13"/>
      <c r="G19" s="13"/>
      <c r="H19" s="13"/>
      <c r="I19" s="8" t="s">
        <v>364</v>
      </c>
      <c r="J19" s="75"/>
    </row>
    <row r="20" spans="1:13" ht="18" customHeight="1" x14ac:dyDescent="0.35">
      <c r="A20" s="73">
        <v>43132</v>
      </c>
      <c r="B20" s="25">
        <v>825</v>
      </c>
      <c r="C20" s="25"/>
      <c r="D20" s="10">
        <f t="shared" si="0"/>
        <v>56334.389999999992</v>
      </c>
      <c r="E20" s="13"/>
      <c r="F20" s="13"/>
      <c r="G20" s="13"/>
      <c r="H20" s="13" t="s">
        <v>367</v>
      </c>
      <c r="I20" s="8" t="s">
        <v>382</v>
      </c>
      <c r="J20" s="75"/>
    </row>
    <row r="21" spans="1:13" ht="18" customHeight="1" x14ac:dyDescent="0.35">
      <c r="A21" s="73">
        <v>43159</v>
      </c>
      <c r="B21" s="25">
        <v>9.1199999999999992</v>
      </c>
      <c r="C21" s="25"/>
      <c r="D21" s="9">
        <f t="shared" si="0"/>
        <v>56343.509999999995</v>
      </c>
      <c r="E21" s="13" t="s">
        <v>383</v>
      </c>
      <c r="F21" s="13"/>
      <c r="G21" s="13"/>
      <c r="H21" s="8"/>
      <c r="I21" s="8" t="s">
        <v>364</v>
      </c>
      <c r="J21" s="74"/>
    </row>
    <row r="22" spans="1:13" ht="18" customHeight="1" x14ac:dyDescent="0.35">
      <c r="A22" s="73">
        <v>43167</v>
      </c>
      <c r="B22" s="25"/>
      <c r="C22" s="25">
        <v>1425</v>
      </c>
      <c r="D22" s="9">
        <f t="shared" si="0"/>
        <v>54918.509999999995</v>
      </c>
      <c r="E22" s="13" t="s">
        <v>288</v>
      </c>
      <c r="F22" s="13"/>
      <c r="G22" s="13"/>
      <c r="H22" s="8" t="s">
        <v>289</v>
      </c>
      <c r="I22" s="8" t="s">
        <v>384</v>
      </c>
      <c r="J22" s="75"/>
    </row>
    <row r="23" spans="1:13" ht="18" customHeight="1" x14ac:dyDescent="0.35">
      <c r="A23" s="73">
        <v>43167</v>
      </c>
      <c r="B23" s="25"/>
      <c r="C23" s="27">
        <v>2494</v>
      </c>
      <c r="D23" s="9">
        <f t="shared" si="0"/>
        <v>52424.509999999995</v>
      </c>
      <c r="E23" s="8" t="s">
        <v>291</v>
      </c>
      <c r="F23" s="8"/>
      <c r="G23" s="8"/>
      <c r="H23" s="8" t="s">
        <v>289</v>
      </c>
      <c r="I23" s="8" t="s">
        <v>18</v>
      </c>
      <c r="J23" s="75"/>
    </row>
    <row r="24" spans="1:13" ht="18" customHeight="1" x14ac:dyDescent="0.35">
      <c r="A24" s="73">
        <v>43187</v>
      </c>
      <c r="B24" s="25"/>
      <c r="C24" s="25">
        <v>136</v>
      </c>
      <c r="D24" s="9">
        <f t="shared" si="0"/>
        <v>52288.509999999995</v>
      </c>
      <c r="E24" s="13"/>
      <c r="F24" s="13">
        <v>190167</v>
      </c>
      <c r="G24" s="13"/>
      <c r="H24" s="13" t="s">
        <v>385</v>
      </c>
      <c r="I24" s="8" t="s">
        <v>386</v>
      </c>
      <c r="J24" s="74"/>
    </row>
    <row r="25" spans="1:13" ht="18" customHeight="1" x14ac:dyDescent="0.35">
      <c r="A25" s="73">
        <v>43190</v>
      </c>
      <c r="B25" s="25">
        <v>9.5399999999999991</v>
      </c>
      <c r="C25" s="25"/>
      <c r="D25" s="9">
        <f t="shared" si="0"/>
        <v>52298.049999999996</v>
      </c>
      <c r="E25" s="8" t="s">
        <v>387</v>
      </c>
      <c r="F25" s="13"/>
      <c r="G25" s="13"/>
      <c r="H25" s="8"/>
      <c r="I25" s="8" t="s">
        <v>364</v>
      </c>
      <c r="J25" s="75"/>
    </row>
    <row r="26" spans="1:13" ht="18" customHeight="1" x14ac:dyDescent="0.35">
      <c r="A26" s="73">
        <v>43200</v>
      </c>
      <c r="B26" s="25"/>
      <c r="C26" s="25">
        <v>26.1</v>
      </c>
      <c r="D26" s="9">
        <f t="shared" si="0"/>
        <v>52271.95</v>
      </c>
      <c r="E26" s="8"/>
      <c r="F26" s="13">
        <v>190703</v>
      </c>
      <c r="G26" s="8"/>
      <c r="H26" s="8" t="s">
        <v>388</v>
      </c>
      <c r="I26" s="8" t="s">
        <v>389</v>
      </c>
      <c r="J26" s="75" t="s">
        <v>79</v>
      </c>
    </row>
    <row r="27" spans="1:13" ht="18" customHeight="1" x14ac:dyDescent="0.35">
      <c r="A27" s="73">
        <v>43209</v>
      </c>
      <c r="B27" s="25">
        <v>20</v>
      </c>
      <c r="C27" s="25"/>
      <c r="D27" s="9">
        <f t="shared" si="0"/>
        <v>52291.95</v>
      </c>
      <c r="E27" s="8"/>
      <c r="F27" s="8" t="s">
        <v>390</v>
      </c>
      <c r="G27" s="8"/>
      <c r="H27" s="8" t="s">
        <v>367</v>
      </c>
      <c r="I27" s="8" t="s">
        <v>340</v>
      </c>
      <c r="J27" s="75" t="s">
        <v>60</v>
      </c>
    </row>
    <row r="28" spans="1:13" ht="18" customHeight="1" x14ac:dyDescent="0.35">
      <c r="A28" s="73">
        <v>43220</v>
      </c>
      <c r="B28" s="25">
        <v>9.11</v>
      </c>
      <c r="C28" s="25"/>
      <c r="D28" s="9">
        <f t="shared" si="0"/>
        <v>52301.06</v>
      </c>
      <c r="E28" s="8" t="s">
        <v>391</v>
      </c>
      <c r="F28" s="8"/>
      <c r="G28" s="8"/>
      <c r="H28" s="8"/>
      <c r="I28" s="8" t="s">
        <v>364</v>
      </c>
      <c r="J28" s="75"/>
      <c r="M28" s="14" t="s">
        <v>392</v>
      </c>
    </row>
    <row r="29" spans="1:13" ht="18" customHeight="1" x14ac:dyDescent="0.35">
      <c r="A29" s="73">
        <v>43217</v>
      </c>
      <c r="B29" s="25">
        <v>2067.46</v>
      </c>
      <c r="C29" s="25"/>
      <c r="D29" s="9">
        <f t="shared" si="0"/>
        <v>54368.52</v>
      </c>
      <c r="E29" s="13"/>
      <c r="F29" s="13" t="s">
        <v>393</v>
      </c>
      <c r="G29" s="13"/>
      <c r="H29" s="13"/>
      <c r="I29" s="8" t="s">
        <v>394</v>
      </c>
      <c r="J29" s="74" t="s">
        <v>395</v>
      </c>
    </row>
    <row r="30" spans="1:13" ht="18" customHeight="1" x14ac:dyDescent="0.35">
      <c r="A30" s="73">
        <v>43224</v>
      </c>
      <c r="B30" s="25">
        <v>1959</v>
      </c>
      <c r="C30" s="25"/>
      <c r="D30" s="9">
        <f t="shared" si="0"/>
        <v>56327.519999999997</v>
      </c>
      <c r="E30" s="13" t="s">
        <v>396</v>
      </c>
      <c r="F30" s="13"/>
      <c r="G30" s="13"/>
      <c r="H30" s="13"/>
      <c r="I30" s="13" t="s">
        <v>397</v>
      </c>
      <c r="J30" s="74"/>
    </row>
    <row r="31" spans="1:13" ht="18" customHeight="1" x14ac:dyDescent="0.35">
      <c r="A31" s="73">
        <v>43236</v>
      </c>
      <c r="B31" s="25">
        <v>1550</v>
      </c>
      <c r="C31" s="25"/>
      <c r="D31" s="9">
        <f t="shared" si="0"/>
        <v>57877.52</v>
      </c>
      <c r="E31" s="13" t="s">
        <v>398</v>
      </c>
      <c r="F31" s="13"/>
      <c r="G31" s="13"/>
      <c r="H31" s="13" t="s">
        <v>367</v>
      </c>
      <c r="I31" s="13" t="s">
        <v>340</v>
      </c>
      <c r="J31" s="74" t="s">
        <v>60</v>
      </c>
    </row>
    <row r="32" spans="1:13" ht="18" customHeight="1" x14ac:dyDescent="0.35">
      <c r="A32" s="73">
        <v>43241</v>
      </c>
      <c r="B32" s="25"/>
      <c r="C32" s="25">
        <v>20</v>
      </c>
      <c r="D32" s="9">
        <f t="shared" si="0"/>
        <v>57857.52</v>
      </c>
      <c r="E32" s="13" t="s">
        <v>339</v>
      </c>
      <c r="F32" s="13"/>
      <c r="G32" s="13"/>
      <c r="H32" s="13" t="s">
        <v>289</v>
      </c>
      <c r="I32" s="13" t="s">
        <v>340</v>
      </c>
      <c r="J32" s="74" t="s">
        <v>60</v>
      </c>
    </row>
    <row r="33" spans="1:10" ht="18" customHeight="1" x14ac:dyDescent="0.35">
      <c r="A33" s="73">
        <v>43241</v>
      </c>
      <c r="B33" s="25"/>
      <c r="C33" s="25">
        <v>2067.46</v>
      </c>
      <c r="D33" s="9">
        <f t="shared" si="0"/>
        <v>55790.06</v>
      </c>
      <c r="E33" s="13" t="s">
        <v>341</v>
      </c>
      <c r="F33" s="13"/>
      <c r="G33" s="13"/>
      <c r="H33" s="13" t="s">
        <v>289</v>
      </c>
      <c r="I33" s="13" t="s">
        <v>399</v>
      </c>
      <c r="J33" s="74" t="s">
        <v>395</v>
      </c>
    </row>
    <row r="34" spans="1:10" ht="18" customHeight="1" x14ac:dyDescent="0.35">
      <c r="A34" s="73">
        <v>43243</v>
      </c>
      <c r="B34" s="25"/>
      <c r="C34" s="25">
        <v>34</v>
      </c>
      <c r="D34" s="9">
        <f t="shared" si="0"/>
        <v>55756.06</v>
      </c>
      <c r="E34" s="13"/>
      <c r="F34" s="13">
        <v>193174</v>
      </c>
      <c r="G34" s="13">
        <v>20180001653850</v>
      </c>
      <c r="H34" s="13" t="s">
        <v>385</v>
      </c>
      <c r="I34" s="13" t="s">
        <v>400</v>
      </c>
      <c r="J34" s="74" t="s">
        <v>401</v>
      </c>
    </row>
    <row r="35" spans="1:10" ht="18" customHeight="1" x14ac:dyDescent="0.35">
      <c r="A35" s="73">
        <v>43250</v>
      </c>
      <c r="B35" s="25"/>
      <c r="C35" s="25">
        <v>1550</v>
      </c>
      <c r="D35" s="9">
        <f>SUM(D34+B35-C35)</f>
        <v>54206.06</v>
      </c>
      <c r="E35" s="13" t="s">
        <v>343</v>
      </c>
      <c r="F35" s="13"/>
      <c r="G35" s="13"/>
      <c r="H35" s="13" t="s">
        <v>289</v>
      </c>
      <c r="I35" s="13" t="s">
        <v>340</v>
      </c>
      <c r="J35" s="74" t="s">
        <v>60</v>
      </c>
    </row>
    <row r="36" spans="1:10" ht="18" customHeight="1" x14ac:dyDescent="0.35">
      <c r="A36" s="73">
        <v>43251</v>
      </c>
      <c r="B36" s="25">
        <v>300</v>
      </c>
      <c r="C36" s="25"/>
      <c r="D36" s="9">
        <f>SUM(D35+B36-C36)</f>
        <v>54506.06</v>
      </c>
      <c r="E36" s="13" t="s">
        <v>402</v>
      </c>
      <c r="F36" s="13"/>
      <c r="G36" s="13"/>
      <c r="H36" s="13" t="s">
        <v>367</v>
      </c>
      <c r="I36" s="13" t="s">
        <v>403</v>
      </c>
      <c r="J36" s="74"/>
    </row>
    <row r="37" spans="1:10" ht="18" customHeight="1" x14ac:dyDescent="0.35">
      <c r="A37" s="73">
        <v>43251</v>
      </c>
      <c r="B37" s="25">
        <v>9.7200000000000006</v>
      </c>
      <c r="C37" s="25"/>
      <c r="D37" s="9">
        <f>SUM(D36+B37-C37)</f>
        <v>54515.78</v>
      </c>
      <c r="E37" s="13" t="s">
        <v>404</v>
      </c>
      <c r="F37" s="13"/>
      <c r="G37" s="13"/>
      <c r="H37" s="13"/>
      <c r="I37" s="13" t="s">
        <v>364</v>
      </c>
      <c r="J37" s="74"/>
    </row>
    <row r="38" spans="1:10" ht="18" customHeight="1" x14ac:dyDescent="0.35">
      <c r="A38" s="73">
        <v>43276</v>
      </c>
      <c r="B38" s="25"/>
      <c r="C38" s="25">
        <v>80</v>
      </c>
      <c r="D38" s="9">
        <f>SUM(D37+B38-C38)</f>
        <v>54435.78</v>
      </c>
      <c r="E38" s="13"/>
      <c r="F38" s="13">
        <v>193530</v>
      </c>
      <c r="G38" s="13"/>
      <c r="H38" s="8" t="s">
        <v>385</v>
      </c>
      <c r="I38" s="8" t="s">
        <v>405</v>
      </c>
      <c r="J38" s="74" t="s">
        <v>401</v>
      </c>
    </row>
    <row r="39" spans="1:10" ht="18" customHeight="1" x14ac:dyDescent="0.35">
      <c r="A39" s="73"/>
      <c r="B39" s="25"/>
      <c r="C39" s="25"/>
      <c r="D39" s="9">
        <f t="shared" ref="D39:D67" si="1">SUM(D38+B39-C39)</f>
        <v>54435.78</v>
      </c>
      <c r="E39" s="13"/>
      <c r="F39" s="13"/>
      <c r="G39" s="13"/>
      <c r="H39" s="13"/>
      <c r="I39" s="13"/>
      <c r="J39" s="74"/>
    </row>
    <row r="40" spans="1:10" ht="18" customHeight="1" x14ac:dyDescent="0.35">
      <c r="A40" s="73"/>
      <c r="B40" s="25"/>
      <c r="C40" s="25"/>
      <c r="D40" s="9">
        <f t="shared" si="1"/>
        <v>54435.78</v>
      </c>
      <c r="E40" s="13"/>
      <c r="F40" s="13"/>
      <c r="G40" s="13"/>
      <c r="H40" s="13"/>
      <c r="I40" s="13"/>
      <c r="J40" s="74"/>
    </row>
    <row r="41" spans="1:10" ht="18" customHeight="1" x14ac:dyDescent="0.35">
      <c r="A41" s="73"/>
      <c r="B41" s="25"/>
      <c r="C41" s="25"/>
      <c r="D41" s="9">
        <f t="shared" si="1"/>
        <v>54435.78</v>
      </c>
      <c r="E41" s="13"/>
      <c r="F41" s="13"/>
      <c r="G41" s="13"/>
      <c r="H41" s="13"/>
      <c r="I41" s="13"/>
      <c r="J41" s="74"/>
    </row>
    <row r="42" spans="1:10" ht="18" customHeight="1" x14ac:dyDescent="0.35">
      <c r="A42" s="73"/>
      <c r="B42" s="25"/>
      <c r="C42" s="25"/>
      <c r="D42" s="9">
        <f t="shared" si="1"/>
        <v>54435.78</v>
      </c>
      <c r="E42" s="13"/>
      <c r="F42" s="13"/>
      <c r="G42" s="13"/>
      <c r="H42" s="13"/>
      <c r="I42" s="13"/>
      <c r="J42" s="74"/>
    </row>
    <row r="43" spans="1:10" ht="18" customHeight="1" x14ac:dyDescent="0.35">
      <c r="A43" s="73"/>
      <c r="B43" s="25"/>
      <c r="C43" s="25"/>
      <c r="D43" s="9">
        <f t="shared" si="1"/>
        <v>54435.78</v>
      </c>
      <c r="E43" s="13"/>
      <c r="F43" s="13"/>
      <c r="G43" s="13"/>
      <c r="H43" s="13"/>
      <c r="I43" s="13"/>
      <c r="J43" s="74"/>
    </row>
    <row r="44" spans="1:10" ht="18" customHeight="1" x14ac:dyDescent="0.35">
      <c r="A44" s="73"/>
      <c r="B44" s="25"/>
      <c r="C44" s="25"/>
      <c r="D44" s="9">
        <f t="shared" si="1"/>
        <v>54435.78</v>
      </c>
      <c r="E44" s="13"/>
      <c r="F44" s="13"/>
      <c r="G44" s="13"/>
      <c r="H44" s="13"/>
      <c r="I44" s="13"/>
      <c r="J44" s="74"/>
    </row>
    <row r="45" spans="1:10" ht="18" customHeight="1" x14ac:dyDescent="0.35">
      <c r="A45" s="73"/>
      <c r="B45" s="25"/>
      <c r="C45" s="25"/>
      <c r="D45" s="9">
        <f t="shared" si="1"/>
        <v>54435.78</v>
      </c>
      <c r="E45" s="13"/>
      <c r="F45" s="13"/>
      <c r="G45" s="13"/>
      <c r="H45" s="13"/>
      <c r="I45" s="13"/>
      <c r="J45" s="74"/>
    </row>
    <row r="46" spans="1:10" ht="18" customHeight="1" x14ac:dyDescent="0.35">
      <c r="A46" s="73"/>
      <c r="B46" s="25"/>
      <c r="C46" s="25"/>
      <c r="D46" s="9">
        <f t="shared" si="1"/>
        <v>54435.78</v>
      </c>
      <c r="E46" s="13"/>
      <c r="F46" s="13"/>
      <c r="G46" s="13"/>
      <c r="H46" s="13"/>
      <c r="I46" s="13"/>
      <c r="J46" s="74"/>
    </row>
    <row r="47" spans="1:10" ht="18" customHeight="1" x14ac:dyDescent="0.35">
      <c r="A47" s="73"/>
      <c r="B47" s="25"/>
      <c r="C47" s="25"/>
      <c r="D47" s="9">
        <f t="shared" si="1"/>
        <v>54435.78</v>
      </c>
      <c r="E47" s="13"/>
      <c r="F47" s="13"/>
      <c r="G47" s="13"/>
      <c r="H47" s="13"/>
      <c r="I47" s="13"/>
      <c r="J47" s="74"/>
    </row>
    <row r="48" spans="1:10" ht="18" customHeight="1" x14ac:dyDescent="0.35">
      <c r="A48" s="73"/>
      <c r="B48" s="25"/>
      <c r="C48" s="25"/>
      <c r="D48" s="9">
        <f t="shared" si="1"/>
        <v>54435.78</v>
      </c>
      <c r="E48" s="13"/>
      <c r="F48" s="13"/>
      <c r="G48" s="13"/>
      <c r="H48" s="13"/>
      <c r="I48" s="13"/>
      <c r="J48" s="74"/>
    </row>
    <row r="49" spans="1:10" ht="18" customHeight="1" x14ac:dyDescent="0.35">
      <c r="A49" s="73"/>
      <c r="B49" s="25"/>
      <c r="C49" s="25"/>
      <c r="D49" s="9">
        <f t="shared" si="1"/>
        <v>54435.78</v>
      </c>
      <c r="E49" s="13"/>
      <c r="F49" s="13"/>
      <c r="G49" s="13"/>
      <c r="H49" s="13"/>
      <c r="I49" s="13"/>
      <c r="J49" s="74"/>
    </row>
    <row r="50" spans="1:10" ht="18" customHeight="1" x14ac:dyDescent="0.35">
      <c r="A50" s="73"/>
      <c r="B50" s="25"/>
      <c r="C50" s="25"/>
      <c r="D50" s="9">
        <f t="shared" si="1"/>
        <v>54435.78</v>
      </c>
      <c r="E50" s="13"/>
      <c r="F50" s="13"/>
      <c r="G50" s="13"/>
      <c r="H50" s="13"/>
      <c r="I50" s="13"/>
      <c r="J50" s="74"/>
    </row>
    <row r="51" spans="1:10" ht="18" customHeight="1" x14ac:dyDescent="0.35">
      <c r="A51" s="73"/>
      <c r="B51" s="25"/>
      <c r="C51" s="25"/>
      <c r="D51" s="9">
        <f t="shared" si="1"/>
        <v>54435.78</v>
      </c>
      <c r="E51" s="13"/>
      <c r="F51" s="13"/>
      <c r="G51" s="13"/>
      <c r="H51" s="13"/>
      <c r="I51" s="13"/>
      <c r="J51" s="74"/>
    </row>
    <row r="52" spans="1:10" ht="18" customHeight="1" x14ac:dyDescent="0.35">
      <c r="A52" s="73"/>
      <c r="B52" s="25"/>
      <c r="C52" s="25"/>
      <c r="D52" s="9">
        <f t="shared" si="1"/>
        <v>54435.78</v>
      </c>
      <c r="E52" s="13"/>
      <c r="F52" s="13"/>
      <c r="G52" s="13"/>
      <c r="H52" s="13"/>
      <c r="I52" s="13"/>
      <c r="J52" s="74"/>
    </row>
    <row r="53" spans="1:10" ht="18" customHeight="1" x14ac:dyDescent="0.35">
      <c r="A53" s="73"/>
      <c r="B53" s="25"/>
      <c r="C53" s="25"/>
      <c r="D53" s="9">
        <f t="shared" si="1"/>
        <v>54435.78</v>
      </c>
      <c r="E53" s="13"/>
      <c r="F53" s="13"/>
      <c r="G53" s="13"/>
      <c r="H53" s="13"/>
      <c r="I53" s="13"/>
      <c r="J53" s="74"/>
    </row>
    <row r="54" spans="1:10" ht="18" customHeight="1" x14ac:dyDescent="0.35">
      <c r="A54" s="73"/>
      <c r="B54" s="25"/>
      <c r="C54" s="25"/>
      <c r="D54" s="9">
        <f t="shared" si="1"/>
        <v>54435.78</v>
      </c>
      <c r="E54" s="13"/>
      <c r="F54" s="13"/>
      <c r="G54" s="13"/>
      <c r="H54" s="13"/>
      <c r="I54" s="13"/>
      <c r="J54" s="74"/>
    </row>
    <row r="55" spans="1:10" ht="18" customHeight="1" x14ac:dyDescent="0.35">
      <c r="A55" s="73"/>
      <c r="B55" s="25"/>
      <c r="C55" s="25"/>
      <c r="D55" s="9">
        <f t="shared" si="1"/>
        <v>54435.78</v>
      </c>
      <c r="E55" s="13"/>
      <c r="F55" s="13"/>
      <c r="G55" s="13"/>
      <c r="H55" s="13"/>
      <c r="I55" s="13"/>
      <c r="J55" s="74"/>
    </row>
    <row r="56" spans="1:10" ht="18" customHeight="1" x14ac:dyDescent="0.35">
      <c r="A56" s="73"/>
      <c r="B56" s="25"/>
      <c r="C56" s="25"/>
      <c r="D56" s="9">
        <f t="shared" si="1"/>
        <v>54435.78</v>
      </c>
      <c r="E56" s="13"/>
      <c r="F56" s="13"/>
      <c r="G56" s="13"/>
      <c r="H56" s="13"/>
      <c r="I56" s="13"/>
      <c r="J56" s="74"/>
    </row>
    <row r="57" spans="1:10" ht="18" customHeight="1" x14ac:dyDescent="0.35">
      <c r="A57" s="73"/>
      <c r="B57" s="25"/>
      <c r="C57" s="25"/>
      <c r="D57" s="9">
        <f t="shared" si="1"/>
        <v>54435.78</v>
      </c>
      <c r="E57" s="13"/>
      <c r="F57" s="13"/>
      <c r="G57" s="13"/>
      <c r="H57" s="13"/>
      <c r="I57" s="13"/>
      <c r="J57" s="74"/>
    </row>
    <row r="58" spans="1:10" ht="18" customHeight="1" x14ac:dyDescent="0.35">
      <c r="A58" s="73"/>
      <c r="B58" s="25"/>
      <c r="C58" s="25"/>
      <c r="D58" s="9">
        <f t="shared" si="1"/>
        <v>54435.78</v>
      </c>
      <c r="E58" s="13"/>
      <c r="F58" s="13"/>
      <c r="G58" s="13"/>
      <c r="H58" s="13"/>
      <c r="I58" s="13"/>
      <c r="J58" s="74"/>
    </row>
    <row r="59" spans="1:10" ht="18" customHeight="1" x14ac:dyDescent="0.35">
      <c r="A59" s="73"/>
      <c r="B59" s="25"/>
      <c r="C59" s="25"/>
      <c r="D59" s="9">
        <f t="shared" si="1"/>
        <v>54435.78</v>
      </c>
      <c r="E59" s="13"/>
      <c r="F59" s="13"/>
      <c r="G59" s="13"/>
      <c r="H59" s="13"/>
      <c r="I59" s="13"/>
      <c r="J59" s="74"/>
    </row>
    <row r="60" spans="1:10" ht="18" customHeight="1" x14ac:dyDescent="0.35">
      <c r="A60" s="73"/>
      <c r="B60" s="25"/>
      <c r="C60" s="25"/>
      <c r="D60" s="9">
        <f t="shared" si="1"/>
        <v>54435.78</v>
      </c>
      <c r="E60" s="13"/>
      <c r="F60" s="13"/>
      <c r="G60" s="13"/>
      <c r="H60" s="13"/>
      <c r="I60" s="13"/>
      <c r="J60" s="74"/>
    </row>
    <row r="61" spans="1:10" ht="18" customHeight="1" x14ac:dyDescent="0.35">
      <c r="A61" s="73"/>
      <c r="B61" s="25"/>
      <c r="C61" s="25"/>
      <c r="D61" s="9">
        <f t="shared" si="1"/>
        <v>54435.78</v>
      </c>
      <c r="E61" s="13"/>
      <c r="F61" s="13"/>
      <c r="G61" s="13"/>
      <c r="H61" s="13"/>
      <c r="I61" s="13"/>
      <c r="J61" s="74"/>
    </row>
    <row r="62" spans="1:10" ht="18" customHeight="1" x14ac:dyDescent="0.35">
      <c r="A62" s="73"/>
      <c r="B62" s="25"/>
      <c r="C62" s="25"/>
      <c r="D62" s="9">
        <f t="shared" si="1"/>
        <v>54435.78</v>
      </c>
      <c r="E62" s="13"/>
      <c r="F62" s="13"/>
      <c r="G62" s="13"/>
      <c r="H62" s="13"/>
      <c r="I62" s="13"/>
      <c r="J62" s="74"/>
    </row>
    <row r="63" spans="1:10" ht="18" customHeight="1" x14ac:dyDescent="0.35">
      <c r="A63" s="73"/>
      <c r="B63" s="25"/>
      <c r="C63" s="25"/>
      <c r="D63" s="9">
        <f t="shared" si="1"/>
        <v>54435.78</v>
      </c>
      <c r="E63" s="13"/>
      <c r="F63" s="13"/>
      <c r="G63" s="13"/>
      <c r="H63" s="13"/>
      <c r="I63" s="13"/>
      <c r="J63" s="74"/>
    </row>
    <row r="64" spans="1:10" ht="18" customHeight="1" x14ac:dyDescent="0.35">
      <c r="A64" s="73"/>
      <c r="B64" s="25"/>
      <c r="C64" s="25"/>
      <c r="D64" s="9">
        <f t="shared" si="1"/>
        <v>54435.78</v>
      </c>
      <c r="E64" s="13"/>
      <c r="F64" s="13"/>
      <c r="G64" s="13"/>
      <c r="H64" s="13"/>
      <c r="I64" s="13"/>
      <c r="J64" s="74"/>
    </row>
    <row r="65" spans="1:10" ht="18" customHeight="1" x14ac:dyDescent="0.35">
      <c r="A65" s="73"/>
      <c r="B65" s="25"/>
      <c r="C65" s="25"/>
      <c r="D65" s="9">
        <f t="shared" si="1"/>
        <v>54435.78</v>
      </c>
      <c r="E65" s="13"/>
      <c r="F65" s="13"/>
      <c r="G65" s="13"/>
      <c r="H65" s="13"/>
      <c r="I65" s="13"/>
      <c r="J65" s="74"/>
    </row>
    <row r="66" spans="1:10" ht="18" customHeight="1" x14ac:dyDescent="0.35">
      <c r="A66" s="73"/>
      <c r="B66" s="25"/>
      <c r="C66" s="25"/>
      <c r="D66" s="9">
        <f t="shared" si="1"/>
        <v>54435.78</v>
      </c>
      <c r="E66" s="13"/>
      <c r="F66" s="13"/>
      <c r="G66" s="13"/>
      <c r="H66" s="13"/>
      <c r="I66" s="13"/>
      <c r="J66" s="74"/>
    </row>
    <row r="67" spans="1:10" ht="18" customHeight="1" x14ac:dyDescent="0.35">
      <c r="A67" s="73"/>
      <c r="B67" s="25"/>
      <c r="C67" s="25"/>
      <c r="D67" s="9">
        <f t="shared" si="1"/>
        <v>54435.78</v>
      </c>
      <c r="E67" s="13"/>
      <c r="F67" s="13"/>
      <c r="G67" s="13"/>
      <c r="H67" s="13"/>
      <c r="I67" s="13"/>
      <c r="J67" s="74"/>
    </row>
    <row r="68" spans="1:10" ht="18" customHeight="1" x14ac:dyDescent="0.35">
      <c r="A68" s="73"/>
      <c r="B68" s="25"/>
      <c r="C68" s="25"/>
      <c r="D68" s="9">
        <f t="shared" ref="D68:D99" si="2">SUM(D67+B68-C68)</f>
        <v>54435.78</v>
      </c>
      <c r="E68" s="13"/>
      <c r="F68" s="13"/>
      <c r="G68" s="13"/>
      <c r="H68" s="13"/>
      <c r="I68" s="13"/>
      <c r="J68" s="74"/>
    </row>
    <row r="69" spans="1:10" ht="18" customHeight="1" x14ac:dyDescent="0.35">
      <c r="A69" s="73"/>
      <c r="B69" s="25"/>
      <c r="C69" s="25"/>
      <c r="D69" s="9">
        <f t="shared" si="2"/>
        <v>54435.78</v>
      </c>
      <c r="E69" s="13"/>
      <c r="F69" s="13"/>
      <c r="G69" s="13"/>
      <c r="H69" s="13"/>
      <c r="I69" s="13"/>
      <c r="J69" s="74"/>
    </row>
    <row r="70" spans="1:10" ht="18" customHeight="1" x14ac:dyDescent="0.35">
      <c r="A70" s="73"/>
      <c r="B70" s="25"/>
      <c r="C70" s="25"/>
      <c r="D70" s="9">
        <f t="shared" si="2"/>
        <v>54435.78</v>
      </c>
      <c r="E70" s="13"/>
      <c r="F70" s="13"/>
      <c r="G70" s="13"/>
      <c r="H70" s="13"/>
      <c r="I70" s="13"/>
      <c r="J70" s="74"/>
    </row>
    <row r="71" spans="1:10" ht="18" customHeight="1" x14ac:dyDescent="0.35">
      <c r="A71" s="73"/>
      <c r="B71" s="25"/>
      <c r="C71" s="25"/>
      <c r="D71" s="9">
        <f t="shared" si="2"/>
        <v>54435.78</v>
      </c>
      <c r="E71" s="13"/>
      <c r="F71" s="13"/>
      <c r="G71" s="13"/>
      <c r="H71" s="13"/>
      <c r="I71" s="13"/>
      <c r="J71" s="74"/>
    </row>
    <row r="72" spans="1:10" ht="18" customHeight="1" x14ac:dyDescent="0.35">
      <c r="A72" s="73"/>
      <c r="B72" s="25"/>
      <c r="C72" s="25"/>
      <c r="D72" s="9">
        <f t="shared" si="2"/>
        <v>54435.78</v>
      </c>
      <c r="E72" s="13"/>
      <c r="F72" s="13"/>
      <c r="G72" s="13"/>
      <c r="H72" s="13"/>
      <c r="I72" s="13"/>
      <c r="J72" s="74"/>
    </row>
    <row r="73" spans="1:10" ht="18" customHeight="1" x14ac:dyDescent="0.35">
      <c r="A73" s="73"/>
      <c r="B73" s="25"/>
      <c r="C73" s="25"/>
      <c r="D73" s="9">
        <f t="shared" si="2"/>
        <v>54435.78</v>
      </c>
      <c r="E73" s="13"/>
      <c r="F73" s="13"/>
      <c r="G73" s="13"/>
      <c r="H73" s="13"/>
      <c r="I73" s="13"/>
      <c r="J73" s="74"/>
    </row>
    <row r="74" spans="1:10" ht="18" customHeight="1" x14ac:dyDescent="0.35">
      <c r="A74" s="73"/>
      <c r="B74" s="25"/>
      <c r="C74" s="25"/>
      <c r="D74" s="9">
        <f t="shared" si="2"/>
        <v>54435.78</v>
      </c>
      <c r="E74" s="13"/>
      <c r="F74" s="13"/>
      <c r="G74" s="13"/>
      <c r="H74" s="13"/>
      <c r="I74" s="13"/>
      <c r="J74" s="74"/>
    </row>
    <row r="75" spans="1:10" ht="18" customHeight="1" x14ac:dyDescent="0.35">
      <c r="A75" s="73"/>
      <c r="B75" s="25"/>
      <c r="C75" s="25"/>
      <c r="D75" s="9">
        <f t="shared" si="2"/>
        <v>54435.78</v>
      </c>
      <c r="E75" s="13"/>
      <c r="F75" s="13"/>
      <c r="G75" s="13"/>
      <c r="H75" s="13"/>
      <c r="I75" s="13"/>
      <c r="J75" s="74"/>
    </row>
    <row r="76" spans="1:10" ht="18" customHeight="1" x14ac:dyDescent="0.35">
      <c r="A76" s="73"/>
      <c r="B76" s="25"/>
      <c r="C76" s="25"/>
      <c r="D76" s="9">
        <f t="shared" si="2"/>
        <v>54435.78</v>
      </c>
      <c r="E76" s="13"/>
      <c r="F76" s="13"/>
      <c r="G76" s="13"/>
      <c r="H76" s="13"/>
      <c r="I76" s="13"/>
      <c r="J76" s="74"/>
    </row>
    <row r="77" spans="1:10" ht="18" customHeight="1" x14ac:dyDescent="0.35">
      <c r="A77" s="73"/>
      <c r="B77" s="25"/>
      <c r="C77" s="25"/>
      <c r="D77" s="9">
        <f t="shared" si="2"/>
        <v>54435.78</v>
      </c>
      <c r="E77" s="13"/>
      <c r="F77" s="13"/>
      <c r="G77" s="13"/>
      <c r="H77" s="13"/>
      <c r="I77" s="13"/>
      <c r="J77" s="74"/>
    </row>
    <row r="78" spans="1:10" ht="18" customHeight="1" x14ac:dyDescent="0.35">
      <c r="A78" s="73"/>
      <c r="B78" s="25"/>
      <c r="C78" s="25"/>
      <c r="D78" s="9">
        <f t="shared" si="2"/>
        <v>54435.78</v>
      </c>
      <c r="E78" s="13"/>
      <c r="F78" s="13"/>
      <c r="G78" s="13"/>
      <c r="H78" s="13"/>
      <c r="I78" s="13"/>
      <c r="J78" s="74"/>
    </row>
    <row r="79" spans="1:10" ht="18" customHeight="1" x14ac:dyDescent="0.35">
      <c r="A79" s="73"/>
      <c r="B79" s="25"/>
      <c r="C79" s="25"/>
      <c r="D79" s="9">
        <f t="shared" si="2"/>
        <v>54435.78</v>
      </c>
      <c r="E79" s="13"/>
      <c r="F79" s="13"/>
      <c r="G79" s="13"/>
      <c r="H79" s="13"/>
      <c r="I79" s="13"/>
      <c r="J79" s="74"/>
    </row>
    <row r="80" spans="1:10" ht="18" customHeight="1" x14ac:dyDescent="0.35">
      <c r="A80" s="73"/>
      <c r="B80" s="25"/>
      <c r="C80" s="25"/>
      <c r="D80" s="9">
        <f t="shared" si="2"/>
        <v>54435.78</v>
      </c>
      <c r="E80" s="13"/>
      <c r="F80" s="13"/>
      <c r="G80" s="13"/>
      <c r="H80" s="13"/>
      <c r="I80" s="13"/>
      <c r="J80" s="74"/>
    </row>
    <row r="81" spans="1:10" ht="18" customHeight="1" x14ac:dyDescent="0.35">
      <c r="A81" s="73"/>
      <c r="B81" s="25"/>
      <c r="C81" s="25"/>
      <c r="D81" s="9">
        <f t="shared" si="2"/>
        <v>54435.78</v>
      </c>
      <c r="E81" s="13"/>
      <c r="F81" s="13"/>
      <c r="G81" s="13"/>
      <c r="H81" s="13"/>
      <c r="I81" s="13"/>
      <c r="J81" s="74"/>
    </row>
    <row r="82" spans="1:10" ht="18" customHeight="1" x14ac:dyDescent="0.35">
      <c r="A82" s="73"/>
      <c r="B82" s="25"/>
      <c r="C82" s="25"/>
      <c r="D82" s="9">
        <f t="shared" si="2"/>
        <v>54435.78</v>
      </c>
      <c r="E82" s="13"/>
      <c r="F82" s="13"/>
      <c r="G82" s="13"/>
      <c r="H82" s="13"/>
      <c r="I82" s="13"/>
      <c r="J82" s="74"/>
    </row>
    <row r="83" spans="1:10" ht="18" customHeight="1" x14ac:dyDescent="0.35">
      <c r="A83" s="73"/>
      <c r="B83" s="25"/>
      <c r="C83" s="25"/>
      <c r="D83" s="9">
        <f t="shared" si="2"/>
        <v>54435.78</v>
      </c>
      <c r="E83" s="13"/>
      <c r="F83" s="13"/>
      <c r="G83" s="13"/>
      <c r="H83" s="13"/>
      <c r="I83" s="13"/>
      <c r="J83" s="74"/>
    </row>
    <row r="84" spans="1:10" ht="18" customHeight="1" x14ac:dyDescent="0.35">
      <c r="A84" s="73"/>
      <c r="B84" s="25"/>
      <c r="C84" s="25"/>
      <c r="D84" s="9">
        <f t="shared" si="2"/>
        <v>54435.78</v>
      </c>
      <c r="E84" s="13"/>
      <c r="F84" s="13"/>
      <c r="G84" s="13"/>
      <c r="H84" s="13"/>
      <c r="I84" s="13"/>
      <c r="J84" s="74"/>
    </row>
    <row r="85" spans="1:10" ht="18" customHeight="1" x14ac:dyDescent="0.35">
      <c r="A85" s="73"/>
      <c r="B85" s="25"/>
      <c r="C85" s="25"/>
      <c r="D85" s="9">
        <f t="shared" si="2"/>
        <v>54435.78</v>
      </c>
      <c r="E85" s="13"/>
      <c r="F85" s="13"/>
      <c r="G85" s="13"/>
      <c r="H85" s="13"/>
      <c r="I85" s="13"/>
      <c r="J85" s="74"/>
    </row>
    <row r="86" spans="1:10" ht="18" customHeight="1" x14ac:dyDescent="0.35">
      <c r="A86" s="73"/>
      <c r="B86" s="25"/>
      <c r="C86" s="25"/>
      <c r="D86" s="9">
        <f t="shared" si="2"/>
        <v>54435.78</v>
      </c>
      <c r="E86" s="13"/>
      <c r="F86" s="13"/>
      <c r="G86" s="13"/>
      <c r="H86" s="13"/>
      <c r="I86" s="13"/>
      <c r="J86" s="74"/>
    </row>
    <row r="87" spans="1:10" ht="18" customHeight="1" x14ac:dyDescent="0.35">
      <c r="A87" s="73"/>
      <c r="B87" s="25"/>
      <c r="C87" s="25"/>
      <c r="D87" s="9">
        <f t="shared" si="2"/>
        <v>54435.78</v>
      </c>
      <c r="E87" s="13"/>
      <c r="F87" s="13"/>
      <c r="G87" s="13"/>
      <c r="H87" s="13"/>
      <c r="I87" s="13"/>
      <c r="J87" s="74"/>
    </row>
    <row r="88" spans="1:10" ht="18" customHeight="1" x14ac:dyDescent="0.35">
      <c r="A88" s="73"/>
      <c r="B88" s="25"/>
      <c r="C88" s="25"/>
      <c r="D88" s="9">
        <f t="shared" si="2"/>
        <v>54435.78</v>
      </c>
      <c r="E88" s="13"/>
      <c r="F88" s="13"/>
      <c r="G88" s="13"/>
      <c r="H88" s="13"/>
      <c r="I88" s="13"/>
      <c r="J88" s="74"/>
    </row>
    <row r="89" spans="1:10" ht="18" customHeight="1" x14ac:dyDescent="0.35">
      <c r="A89" s="73"/>
      <c r="B89" s="25"/>
      <c r="C89" s="25"/>
      <c r="D89" s="9">
        <f t="shared" si="2"/>
        <v>54435.78</v>
      </c>
      <c r="E89" s="13"/>
      <c r="F89" s="13"/>
      <c r="G89" s="13"/>
      <c r="H89" s="13"/>
      <c r="I89" s="13"/>
      <c r="J89" s="74"/>
    </row>
    <row r="90" spans="1:10" ht="18" customHeight="1" x14ac:dyDescent="0.35">
      <c r="A90" s="73"/>
      <c r="B90" s="25"/>
      <c r="C90" s="25"/>
      <c r="D90" s="9">
        <f t="shared" si="2"/>
        <v>54435.78</v>
      </c>
      <c r="E90" s="13"/>
      <c r="F90" s="13"/>
      <c r="G90" s="13"/>
      <c r="H90" s="13"/>
      <c r="I90" s="13"/>
      <c r="J90" s="74"/>
    </row>
    <row r="91" spans="1:10" ht="18" customHeight="1" x14ac:dyDescent="0.35">
      <c r="A91" s="73"/>
      <c r="B91" s="25"/>
      <c r="C91" s="25"/>
      <c r="D91" s="9">
        <f t="shared" si="2"/>
        <v>54435.78</v>
      </c>
      <c r="E91" s="13"/>
      <c r="F91" s="13"/>
      <c r="G91" s="13"/>
      <c r="H91" s="13"/>
      <c r="I91" s="13"/>
      <c r="J91" s="74"/>
    </row>
    <row r="92" spans="1:10" ht="18" customHeight="1" x14ac:dyDescent="0.35">
      <c r="A92" s="73"/>
      <c r="B92" s="25"/>
      <c r="C92" s="25"/>
      <c r="D92" s="9">
        <f t="shared" si="2"/>
        <v>54435.78</v>
      </c>
      <c r="E92" s="13"/>
      <c r="F92" s="13"/>
      <c r="G92" s="13"/>
      <c r="H92" s="13"/>
      <c r="I92" s="13"/>
      <c r="J92" s="74"/>
    </row>
    <row r="93" spans="1:10" ht="18" customHeight="1" x14ac:dyDescent="0.35">
      <c r="A93" s="73"/>
      <c r="B93" s="25"/>
      <c r="C93" s="25"/>
      <c r="D93" s="9">
        <f t="shared" si="2"/>
        <v>54435.78</v>
      </c>
      <c r="E93" s="13"/>
      <c r="F93" s="13"/>
      <c r="G93" s="13"/>
      <c r="H93" s="13"/>
      <c r="I93" s="13"/>
      <c r="J93" s="74"/>
    </row>
    <row r="94" spans="1:10" ht="18" customHeight="1" x14ac:dyDescent="0.35">
      <c r="A94" s="73"/>
      <c r="B94" s="25"/>
      <c r="C94" s="25"/>
      <c r="D94" s="9">
        <f t="shared" si="2"/>
        <v>54435.78</v>
      </c>
      <c r="E94" s="13"/>
      <c r="F94" s="13"/>
      <c r="G94" s="13"/>
      <c r="H94" s="13"/>
      <c r="I94" s="13"/>
      <c r="J94" s="74"/>
    </row>
    <row r="95" spans="1:10" ht="18" customHeight="1" x14ac:dyDescent="0.35">
      <c r="A95" s="73"/>
      <c r="B95" s="25"/>
      <c r="C95" s="25"/>
      <c r="D95" s="9">
        <f t="shared" si="2"/>
        <v>54435.78</v>
      </c>
      <c r="E95" s="13"/>
      <c r="F95" s="13"/>
      <c r="G95" s="13"/>
      <c r="H95" s="13"/>
      <c r="I95" s="13"/>
      <c r="J95" s="74"/>
    </row>
    <row r="96" spans="1:10" ht="18" customHeight="1" x14ac:dyDescent="0.35">
      <c r="A96" s="73"/>
      <c r="B96" s="25"/>
      <c r="C96" s="25"/>
      <c r="D96" s="9">
        <f t="shared" si="2"/>
        <v>54435.78</v>
      </c>
      <c r="E96" s="13"/>
      <c r="F96" s="13"/>
      <c r="G96" s="13"/>
      <c r="H96" s="13"/>
      <c r="I96" s="13"/>
      <c r="J96" s="74"/>
    </row>
    <row r="97" spans="1:10" ht="18" customHeight="1" x14ac:dyDescent="0.35">
      <c r="A97" s="73"/>
      <c r="B97" s="25"/>
      <c r="C97" s="25"/>
      <c r="D97" s="9">
        <f t="shared" si="2"/>
        <v>54435.78</v>
      </c>
      <c r="E97" s="13"/>
      <c r="F97" s="13"/>
      <c r="G97" s="13"/>
      <c r="H97" s="13"/>
      <c r="I97" s="13"/>
      <c r="J97" s="74"/>
    </row>
    <row r="98" spans="1:10" ht="18" customHeight="1" x14ac:dyDescent="0.35">
      <c r="A98" s="73"/>
      <c r="B98" s="25"/>
      <c r="C98" s="25"/>
      <c r="D98" s="9">
        <f t="shared" si="2"/>
        <v>54435.78</v>
      </c>
      <c r="E98" s="13"/>
      <c r="F98" s="13"/>
      <c r="G98" s="13"/>
      <c r="H98" s="13"/>
      <c r="I98" s="13"/>
      <c r="J98" s="74"/>
    </row>
    <row r="99" spans="1:10" ht="18" customHeight="1" x14ac:dyDescent="0.35">
      <c r="A99" s="73"/>
      <c r="B99" s="25"/>
      <c r="C99" s="25"/>
      <c r="D99" s="9">
        <f t="shared" si="2"/>
        <v>54435.78</v>
      </c>
      <c r="E99" s="13"/>
      <c r="F99" s="13"/>
      <c r="G99" s="13"/>
      <c r="H99" s="13"/>
      <c r="I99" s="13"/>
      <c r="J99" s="74"/>
    </row>
    <row r="100" spans="1:10" ht="18" customHeight="1" x14ac:dyDescent="0.35">
      <c r="A100" s="73"/>
      <c r="B100" s="25"/>
      <c r="C100" s="25"/>
      <c r="D100" s="9">
        <f t="shared" ref="D100:D101" si="3">SUM(D99+B100-C100)</f>
        <v>54435.78</v>
      </c>
      <c r="E100" s="13"/>
      <c r="F100" s="13"/>
      <c r="G100" s="13"/>
      <c r="H100" s="13"/>
      <c r="I100" s="13"/>
      <c r="J100" s="74"/>
    </row>
    <row r="101" spans="1:10" ht="18" customHeight="1" thickBot="1" x14ac:dyDescent="0.4">
      <c r="A101" s="76"/>
      <c r="B101" s="77"/>
      <c r="C101" s="77"/>
      <c r="D101" s="78">
        <f t="shared" si="3"/>
        <v>54435.78</v>
      </c>
      <c r="E101" s="79"/>
      <c r="F101" s="79"/>
      <c r="G101" s="79"/>
      <c r="H101" s="79"/>
      <c r="I101" s="79"/>
      <c r="J101" s="80"/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V101"/>
  <sheetViews>
    <sheetView showGridLines="0" workbookViewId="0">
      <selection activeCell="A4" sqref="A4"/>
    </sheetView>
  </sheetViews>
  <sheetFormatPr defaultColWidth="6.59765625" defaultRowHeight="14.15" customHeight="1" x14ac:dyDescent="0.35"/>
  <cols>
    <col min="1" max="1" width="7.86328125" style="14" customWidth="1"/>
    <col min="2" max="2" width="7.3984375" style="26" customWidth="1"/>
    <col min="3" max="3" width="8.59765625" style="26" customWidth="1"/>
    <col min="4" max="4" width="10.46484375" style="14" customWidth="1"/>
    <col min="5" max="5" width="15.59765625" style="14" customWidth="1"/>
    <col min="6" max="6" width="20.06640625" style="14" customWidth="1"/>
    <col min="7" max="7" width="23.46484375" style="14" customWidth="1"/>
    <col min="8" max="8" width="19.19921875" style="14" customWidth="1"/>
    <col min="9" max="9" width="11.19921875" style="14" customWidth="1"/>
    <col min="10" max="256" width="6.59765625" style="14" customWidth="1"/>
  </cols>
  <sheetData>
    <row r="1" spans="1:9" ht="15" customHeight="1" thickBot="1" x14ac:dyDescent="0.4">
      <c r="A1" s="17" t="s">
        <v>157</v>
      </c>
      <c r="B1" s="23" t="s">
        <v>158</v>
      </c>
      <c r="C1" s="23" t="s">
        <v>159</v>
      </c>
      <c r="D1" s="17" t="s">
        <v>34</v>
      </c>
      <c r="E1" s="17" t="s">
        <v>406</v>
      </c>
      <c r="F1" s="17" t="s">
        <v>162</v>
      </c>
      <c r="G1" s="17" t="s">
        <v>3</v>
      </c>
      <c r="H1" s="17" t="s">
        <v>163</v>
      </c>
      <c r="I1" s="3"/>
    </row>
    <row r="2" spans="1:9" ht="18.649999999999999" customHeight="1" x14ac:dyDescent="0.35">
      <c r="A2" s="4">
        <v>42552</v>
      </c>
      <c r="B2" s="24"/>
      <c r="C2" s="24"/>
      <c r="D2" s="5">
        <v>1959</v>
      </c>
      <c r="E2" s="6"/>
      <c r="F2" s="6"/>
      <c r="G2" s="6"/>
      <c r="H2" s="6"/>
      <c r="I2" s="3"/>
    </row>
    <row r="3" spans="1:9" ht="18" customHeight="1" x14ac:dyDescent="0.35">
      <c r="A3" s="7">
        <v>43224</v>
      </c>
      <c r="B3" s="25"/>
      <c r="C3" s="25">
        <v>1959</v>
      </c>
      <c r="D3" s="9">
        <f t="shared" ref="D3:D34" si="0">SUM(D2+B3-C3)</f>
        <v>0</v>
      </c>
      <c r="E3" s="13" t="s">
        <v>396</v>
      </c>
      <c r="F3" s="13"/>
      <c r="G3" s="8" t="s">
        <v>407</v>
      </c>
      <c r="H3" s="13"/>
      <c r="I3" s="3"/>
    </row>
    <row r="4" spans="1:9" ht="18" customHeight="1" x14ac:dyDescent="0.35">
      <c r="A4" s="7"/>
      <c r="B4" s="25"/>
      <c r="C4" s="25"/>
      <c r="D4" s="9">
        <f t="shared" si="0"/>
        <v>0</v>
      </c>
      <c r="E4" s="8"/>
      <c r="F4" s="8"/>
      <c r="G4" s="8"/>
      <c r="H4" s="13"/>
      <c r="I4" s="3"/>
    </row>
    <row r="5" spans="1:9" ht="18" customHeight="1" x14ac:dyDescent="0.35">
      <c r="A5" s="7"/>
      <c r="B5" s="25"/>
      <c r="C5" s="25"/>
      <c r="D5" s="9">
        <f t="shared" si="0"/>
        <v>0</v>
      </c>
      <c r="E5" s="13"/>
      <c r="F5" s="13"/>
      <c r="G5" s="8"/>
      <c r="H5" s="13"/>
      <c r="I5" s="3"/>
    </row>
    <row r="6" spans="1:9" ht="18" customHeight="1" x14ac:dyDescent="0.35">
      <c r="A6" s="7"/>
      <c r="B6" s="25"/>
      <c r="C6" s="25"/>
      <c r="D6" s="9">
        <f t="shared" si="0"/>
        <v>0</v>
      </c>
      <c r="E6" s="13"/>
      <c r="F6" s="13"/>
      <c r="G6" s="8"/>
      <c r="H6" s="13"/>
      <c r="I6" s="3"/>
    </row>
    <row r="7" spans="1:9" ht="18" customHeight="1" x14ac:dyDescent="0.35">
      <c r="A7" s="7"/>
      <c r="B7" s="25"/>
      <c r="C7" s="25"/>
      <c r="D7" s="9">
        <f t="shared" si="0"/>
        <v>0</v>
      </c>
      <c r="E7" s="13"/>
      <c r="F7" s="13"/>
      <c r="G7" s="8"/>
      <c r="H7" s="13"/>
      <c r="I7" s="3"/>
    </row>
    <row r="8" spans="1:9" ht="18" customHeight="1" x14ac:dyDescent="0.35">
      <c r="A8" s="7"/>
      <c r="B8" s="25"/>
      <c r="C8" s="25"/>
      <c r="D8" s="9">
        <f t="shared" si="0"/>
        <v>0</v>
      </c>
      <c r="E8" s="13"/>
      <c r="F8" s="13"/>
      <c r="G8" s="8"/>
      <c r="H8" s="8"/>
      <c r="I8" s="3"/>
    </row>
    <row r="9" spans="1:9" ht="18" customHeight="1" x14ac:dyDescent="0.35">
      <c r="A9" s="7"/>
      <c r="B9" s="25"/>
      <c r="C9" s="25"/>
      <c r="D9" s="9">
        <f t="shared" si="0"/>
        <v>0</v>
      </c>
      <c r="E9" s="13"/>
      <c r="F9" s="13"/>
      <c r="G9" s="8"/>
      <c r="H9" s="13"/>
      <c r="I9" s="3"/>
    </row>
    <row r="10" spans="1:9" ht="18" customHeight="1" x14ac:dyDescent="0.35">
      <c r="A10" s="7"/>
      <c r="B10" s="25"/>
      <c r="C10" s="25"/>
      <c r="D10" s="9">
        <f t="shared" si="0"/>
        <v>0</v>
      </c>
      <c r="E10" s="13"/>
      <c r="F10" s="13"/>
      <c r="G10" s="8"/>
      <c r="H10" s="13"/>
      <c r="I10" s="3"/>
    </row>
    <row r="11" spans="1:9" ht="18" customHeight="1" x14ac:dyDescent="0.35">
      <c r="A11" s="7"/>
      <c r="B11" s="25"/>
      <c r="C11" s="25"/>
      <c r="D11" s="9">
        <f t="shared" si="0"/>
        <v>0</v>
      </c>
      <c r="E11" s="13"/>
      <c r="F11" s="13"/>
      <c r="G11" s="8"/>
      <c r="H11" s="13"/>
      <c r="I11" s="3"/>
    </row>
    <row r="12" spans="1:9" ht="18" customHeight="1" x14ac:dyDescent="0.35">
      <c r="A12" s="7"/>
      <c r="B12" s="25"/>
      <c r="C12" s="25"/>
      <c r="D12" s="9">
        <f t="shared" si="0"/>
        <v>0</v>
      </c>
      <c r="E12" s="8"/>
      <c r="F12" s="8"/>
      <c r="G12" s="8"/>
      <c r="H12" s="8"/>
      <c r="I12" s="3"/>
    </row>
    <row r="13" spans="1:9" ht="18" customHeight="1" x14ac:dyDescent="0.35">
      <c r="A13" s="7"/>
      <c r="B13" s="25"/>
      <c r="C13" s="25"/>
      <c r="D13" s="9">
        <f t="shared" si="0"/>
        <v>0</v>
      </c>
      <c r="E13" s="8"/>
      <c r="F13" s="8"/>
      <c r="G13" s="8"/>
      <c r="H13" s="13"/>
      <c r="I13" s="3"/>
    </row>
    <row r="14" spans="1:9" ht="18" customHeight="1" x14ac:dyDescent="0.35">
      <c r="A14" s="7"/>
      <c r="B14" s="25"/>
      <c r="C14" s="25"/>
      <c r="D14" s="9">
        <f t="shared" si="0"/>
        <v>0</v>
      </c>
      <c r="E14" s="13"/>
      <c r="F14" s="13"/>
      <c r="G14" s="8"/>
      <c r="H14" s="8"/>
      <c r="I14" s="3"/>
    </row>
    <row r="15" spans="1:9" ht="18" customHeight="1" x14ac:dyDescent="0.35">
      <c r="A15" s="7"/>
      <c r="B15" s="25"/>
      <c r="C15" s="25"/>
      <c r="D15" s="9">
        <f t="shared" si="0"/>
        <v>0</v>
      </c>
      <c r="E15" s="13"/>
      <c r="F15" s="13"/>
      <c r="G15" s="8"/>
      <c r="H15" s="8"/>
      <c r="I15" s="3"/>
    </row>
    <row r="16" spans="1:9" ht="18" customHeight="1" x14ac:dyDescent="0.35">
      <c r="A16" s="7"/>
      <c r="B16" s="25"/>
      <c r="C16" s="25"/>
      <c r="D16" s="9">
        <f t="shared" si="0"/>
        <v>0</v>
      </c>
      <c r="E16" s="13"/>
      <c r="F16" s="13"/>
      <c r="G16" s="8"/>
      <c r="H16" s="13"/>
      <c r="I16" s="3"/>
    </row>
    <row r="17" spans="1:9" ht="18" customHeight="1" x14ac:dyDescent="0.35">
      <c r="A17" s="7"/>
      <c r="B17" s="25"/>
      <c r="C17" s="25"/>
      <c r="D17" s="9">
        <f t="shared" si="0"/>
        <v>0</v>
      </c>
      <c r="E17" s="13"/>
      <c r="F17" s="13"/>
      <c r="G17" s="8"/>
      <c r="H17" s="13"/>
      <c r="I17" s="3"/>
    </row>
    <row r="18" spans="1:9" ht="18" customHeight="1" x14ac:dyDescent="0.35">
      <c r="A18" s="7"/>
      <c r="B18" s="25"/>
      <c r="C18" s="25"/>
      <c r="D18" s="9">
        <f t="shared" si="0"/>
        <v>0</v>
      </c>
      <c r="E18" s="28"/>
      <c r="F18" s="13"/>
      <c r="G18" s="8"/>
      <c r="H18" s="13"/>
      <c r="I18" s="3"/>
    </row>
    <row r="19" spans="1:9" ht="18" customHeight="1" x14ac:dyDescent="0.35">
      <c r="A19" s="7"/>
      <c r="B19" s="25"/>
      <c r="C19" s="25"/>
      <c r="D19" s="9">
        <f t="shared" si="0"/>
        <v>0</v>
      </c>
      <c r="E19" s="13"/>
      <c r="F19" s="13"/>
      <c r="G19" s="8"/>
      <c r="H19" s="8"/>
      <c r="I19" s="3"/>
    </row>
    <row r="20" spans="1:9" ht="18" customHeight="1" x14ac:dyDescent="0.35">
      <c r="A20" s="7"/>
      <c r="B20" s="25"/>
      <c r="C20" s="25"/>
      <c r="D20" s="10">
        <f t="shared" si="0"/>
        <v>0</v>
      </c>
      <c r="E20" s="13"/>
      <c r="F20" s="13"/>
      <c r="G20" s="8"/>
      <c r="H20" s="8"/>
      <c r="I20" s="3"/>
    </row>
    <row r="21" spans="1:9" ht="18" customHeight="1" x14ac:dyDescent="0.35">
      <c r="A21" s="7"/>
      <c r="B21" s="25"/>
      <c r="C21" s="25"/>
      <c r="D21" s="9">
        <f t="shared" si="0"/>
        <v>0</v>
      </c>
      <c r="E21" s="13"/>
      <c r="F21" s="8"/>
      <c r="G21" s="8"/>
      <c r="H21" s="13"/>
      <c r="I21" s="3"/>
    </row>
    <row r="22" spans="1:9" ht="18" customHeight="1" x14ac:dyDescent="0.35">
      <c r="A22" s="7"/>
      <c r="B22" s="25"/>
      <c r="C22" s="25"/>
      <c r="D22" s="9">
        <f t="shared" si="0"/>
        <v>0</v>
      </c>
      <c r="E22" s="13"/>
      <c r="F22" s="8"/>
      <c r="G22" s="8"/>
      <c r="H22" s="8"/>
      <c r="I22" s="16"/>
    </row>
    <row r="23" spans="1:9" ht="18" customHeight="1" x14ac:dyDescent="0.35">
      <c r="A23" s="7"/>
      <c r="B23" s="25"/>
      <c r="C23" s="27"/>
      <c r="D23" s="9">
        <f t="shared" si="0"/>
        <v>0</v>
      </c>
      <c r="E23" s="8"/>
      <c r="F23" s="8"/>
      <c r="G23" s="8"/>
      <c r="H23" s="8"/>
      <c r="I23" s="3"/>
    </row>
    <row r="24" spans="1:9" ht="18" customHeight="1" x14ac:dyDescent="0.35">
      <c r="A24" s="7"/>
      <c r="B24" s="25"/>
      <c r="C24" s="25"/>
      <c r="D24" s="9">
        <f t="shared" si="0"/>
        <v>0</v>
      </c>
      <c r="E24" s="13"/>
      <c r="F24" s="13"/>
      <c r="G24" s="8"/>
      <c r="H24" s="13"/>
      <c r="I24" s="3"/>
    </row>
    <row r="25" spans="1:9" ht="18" customHeight="1" x14ac:dyDescent="0.35">
      <c r="A25" s="7"/>
      <c r="B25" s="25"/>
      <c r="C25" s="25"/>
      <c r="D25" s="9">
        <f t="shared" si="0"/>
        <v>0</v>
      </c>
      <c r="E25" s="13"/>
      <c r="F25" s="8"/>
      <c r="G25" s="8"/>
      <c r="H25" s="8"/>
      <c r="I25" s="3"/>
    </row>
    <row r="26" spans="1:9" ht="18" customHeight="1" x14ac:dyDescent="0.35">
      <c r="A26" s="7"/>
      <c r="B26" s="25"/>
      <c r="C26" s="25"/>
      <c r="D26" s="9">
        <f t="shared" si="0"/>
        <v>0</v>
      </c>
      <c r="E26" s="8"/>
      <c r="F26" s="8"/>
      <c r="G26" s="8"/>
      <c r="H26" s="8"/>
      <c r="I26" s="3"/>
    </row>
    <row r="27" spans="1:9" ht="18" customHeight="1" x14ac:dyDescent="0.35">
      <c r="A27" s="7"/>
      <c r="B27" s="25"/>
      <c r="C27" s="25"/>
      <c r="D27" s="9">
        <f t="shared" si="0"/>
        <v>0</v>
      </c>
      <c r="E27" s="8"/>
      <c r="F27" s="8"/>
      <c r="G27" s="8"/>
      <c r="H27" s="8"/>
      <c r="I27" s="3"/>
    </row>
    <row r="28" spans="1:9" ht="18" customHeight="1" x14ac:dyDescent="0.35">
      <c r="A28" s="7"/>
      <c r="B28" s="25"/>
      <c r="C28" s="25"/>
      <c r="D28" s="9">
        <f t="shared" si="0"/>
        <v>0</v>
      </c>
      <c r="E28" s="8"/>
      <c r="F28" s="8"/>
      <c r="G28" s="8"/>
      <c r="H28" s="8"/>
      <c r="I28" s="3"/>
    </row>
    <row r="29" spans="1:9" ht="18" customHeight="1" x14ac:dyDescent="0.35">
      <c r="A29" s="7"/>
      <c r="B29" s="25"/>
      <c r="C29" s="25"/>
      <c r="D29" s="9">
        <f t="shared" si="0"/>
        <v>0</v>
      </c>
      <c r="E29" s="13"/>
      <c r="F29" s="13"/>
      <c r="G29" s="8"/>
      <c r="H29" s="13"/>
      <c r="I29" s="3"/>
    </row>
    <row r="30" spans="1:9" ht="18" customHeight="1" x14ac:dyDescent="0.35">
      <c r="A30" s="7"/>
      <c r="B30" s="25"/>
      <c r="C30" s="25"/>
      <c r="D30" s="9">
        <f t="shared" si="0"/>
        <v>0</v>
      </c>
      <c r="E30" s="13"/>
      <c r="F30" s="13"/>
      <c r="G30" s="13"/>
      <c r="H30" s="13"/>
      <c r="I30" s="3"/>
    </row>
    <row r="31" spans="1:9" ht="18" customHeight="1" x14ac:dyDescent="0.35">
      <c r="A31" s="7"/>
      <c r="B31" s="25"/>
      <c r="C31" s="25"/>
      <c r="D31" s="9">
        <f t="shared" si="0"/>
        <v>0</v>
      </c>
      <c r="E31" s="13"/>
      <c r="F31" s="13"/>
      <c r="G31" s="13"/>
      <c r="H31" s="13"/>
      <c r="I31" s="3"/>
    </row>
    <row r="32" spans="1:9" ht="18" customHeight="1" x14ac:dyDescent="0.35">
      <c r="A32" s="7"/>
      <c r="B32" s="25"/>
      <c r="C32" s="25"/>
      <c r="D32" s="9">
        <f t="shared" si="0"/>
        <v>0</v>
      </c>
      <c r="E32" s="13"/>
      <c r="F32" s="13"/>
      <c r="G32" s="13"/>
      <c r="H32" s="13"/>
      <c r="I32" s="3"/>
    </row>
    <row r="33" spans="1:9" ht="18" customHeight="1" x14ac:dyDescent="0.35">
      <c r="A33" s="7"/>
      <c r="B33" s="25"/>
      <c r="C33" s="25"/>
      <c r="D33" s="9">
        <f t="shared" si="0"/>
        <v>0</v>
      </c>
      <c r="E33" s="13"/>
      <c r="F33" s="13"/>
      <c r="G33" s="13"/>
      <c r="H33" s="13"/>
      <c r="I33" s="3"/>
    </row>
    <row r="34" spans="1:9" ht="18" customHeight="1" x14ac:dyDescent="0.35">
      <c r="A34" s="7"/>
      <c r="B34" s="25"/>
      <c r="C34" s="25"/>
      <c r="D34" s="9">
        <f t="shared" si="0"/>
        <v>0</v>
      </c>
      <c r="E34" s="13"/>
      <c r="F34" s="13"/>
      <c r="G34" s="13"/>
      <c r="H34" s="13"/>
      <c r="I34" s="3"/>
    </row>
    <row r="35" spans="1:9" ht="18" customHeight="1" x14ac:dyDescent="0.35">
      <c r="A35" s="7"/>
      <c r="B35" s="25"/>
      <c r="C35" s="25"/>
      <c r="D35" s="9">
        <f>SUM(D34+B35-C35)</f>
        <v>0</v>
      </c>
      <c r="E35" s="13"/>
      <c r="F35" s="13"/>
      <c r="G35" s="13"/>
      <c r="H35" s="13"/>
      <c r="I35" s="3"/>
    </row>
    <row r="36" spans="1:9" ht="18" customHeight="1" x14ac:dyDescent="0.35">
      <c r="A36" s="7"/>
      <c r="B36" s="25"/>
      <c r="C36" s="25"/>
      <c r="D36" s="9">
        <f>SUM(D35+B36-C36)</f>
        <v>0</v>
      </c>
      <c r="E36" s="13"/>
      <c r="F36" s="13"/>
      <c r="G36" s="13"/>
      <c r="H36" s="13"/>
      <c r="I36" s="3"/>
    </row>
    <row r="37" spans="1:9" ht="18" customHeight="1" x14ac:dyDescent="0.35">
      <c r="A37" s="7"/>
      <c r="B37" s="25"/>
      <c r="C37" s="25"/>
      <c r="D37" s="9">
        <f>SUM(D36+B37-C37)</f>
        <v>0</v>
      </c>
      <c r="E37" s="13"/>
      <c r="F37" s="13"/>
      <c r="G37" s="13"/>
      <c r="H37" s="13"/>
      <c r="I37" s="3"/>
    </row>
    <row r="38" spans="1:9" ht="18" customHeight="1" x14ac:dyDescent="0.35">
      <c r="A38" s="7"/>
      <c r="B38" s="25"/>
      <c r="C38" s="25"/>
      <c r="D38" s="9">
        <f>SUM(D37+B38-C38)</f>
        <v>0</v>
      </c>
      <c r="E38" s="13"/>
      <c r="F38" s="8"/>
      <c r="G38" s="8"/>
      <c r="H38" s="13"/>
      <c r="I38" s="3"/>
    </row>
    <row r="39" spans="1:9" ht="18" customHeight="1" x14ac:dyDescent="0.35">
      <c r="A39" s="7"/>
      <c r="B39" s="25"/>
      <c r="C39" s="25"/>
      <c r="D39" s="9">
        <f t="shared" ref="D39:D67" si="1">SUM(D38+B39-C39)</f>
        <v>0</v>
      </c>
      <c r="E39" s="13"/>
      <c r="F39" s="13"/>
      <c r="G39" s="13"/>
      <c r="H39" s="13"/>
      <c r="I39" s="3"/>
    </row>
    <row r="40" spans="1:9" ht="18" customHeight="1" x14ac:dyDescent="0.35">
      <c r="A40" s="7"/>
      <c r="B40" s="25"/>
      <c r="C40" s="25"/>
      <c r="D40" s="9">
        <f t="shared" si="1"/>
        <v>0</v>
      </c>
      <c r="E40" s="13"/>
      <c r="F40" s="13"/>
      <c r="G40" s="13"/>
      <c r="H40" s="13"/>
      <c r="I40" s="3"/>
    </row>
    <row r="41" spans="1:9" ht="18" customHeight="1" x14ac:dyDescent="0.35">
      <c r="A41" s="7"/>
      <c r="B41" s="25"/>
      <c r="C41" s="25"/>
      <c r="D41" s="9">
        <f t="shared" si="1"/>
        <v>0</v>
      </c>
      <c r="E41" s="13"/>
      <c r="F41" s="13"/>
      <c r="G41" s="13"/>
      <c r="H41" s="13"/>
      <c r="I41" s="3"/>
    </row>
    <row r="42" spans="1:9" ht="18" customHeight="1" x14ac:dyDescent="0.35">
      <c r="A42" s="7"/>
      <c r="B42" s="25"/>
      <c r="C42" s="25"/>
      <c r="D42" s="9">
        <f t="shared" si="1"/>
        <v>0</v>
      </c>
      <c r="E42" s="13"/>
      <c r="F42" s="13"/>
      <c r="G42" s="13"/>
      <c r="H42" s="13"/>
      <c r="I42" s="3"/>
    </row>
    <row r="43" spans="1:9" ht="18" customHeight="1" x14ac:dyDescent="0.35">
      <c r="A43" s="7"/>
      <c r="B43" s="25"/>
      <c r="C43" s="25"/>
      <c r="D43" s="9">
        <f t="shared" si="1"/>
        <v>0</v>
      </c>
      <c r="E43" s="13"/>
      <c r="F43" s="13"/>
      <c r="G43" s="13"/>
      <c r="H43" s="13"/>
      <c r="I43" s="3"/>
    </row>
    <row r="44" spans="1:9" ht="18" customHeight="1" x14ac:dyDescent="0.35">
      <c r="A44" s="7"/>
      <c r="B44" s="25"/>
      <c r="C44" s="25"/>
      <c r="D44" s="9">
        <f t="shared" si="1"/>
        <v>0</v>
      </c>
      <c r="E44" s="13"/>
      <c r="F44" s="13"/>
      <c r="G44" s="13"/>
      <c r="H44" s="13"/>
      <c r="I44" s="3"/>
    </row>
    <row r="45" spans="1:9" ht="18" customHeight="1" x14ac:dyDescent="0.35">
      <c r="A45" s="7"/>
      <c r="B45" s="25"/>
      <c r="C45" s="25"/>
      <c r="D45" s="9">
        <f t="shared" si="1"/>
        <v>0</v>
      </c>
      <c r="E45" s="13"/>
      <c r="F45" s="13"/>
      <c r="G45" s="13"/>
      <c r="H45" s="13"/>
      <c r="I45" s="3"/>
    </row>
    <row r="46" spans="1:9" ht="18" customHeight="1" x14ac:dyDescent="0.35">
      <c r="A46" s="7"/>
      <c r="B46" s="25"/>
      <c r="C46" s="25"/>
      <c r="D46" s="9">
        <f t="shared" si="1"/>
        <v>0</v>
      </c>
      <c r="E46" s="13"/>
      <c r="F46" s="13"/>
      <c r="G46" s="13"/>
      <c r="H46" s="13"/>
      <c r="I46" s="3"/>
    </row>
    <row r="47" spans="1:9" ht="18" customHeight="1" x14ac:dyDescent="0.35">
      <c r="A47" s="7"/>
      <c r="B47" s="25"/>
      <c r="C47" s="25"/>
      <c r="D47" s="9">
        <f t="shared" si="1"/>
        <v>0</v>
      </c>
      <c r="E47" s="13"/>
      <c r="F47" s="13"/>
      <c r="G47" s="13"/>
      <c r="H47" s="13"/>
      <c r="I47" s="3"/>
    </row>
    <row r="48" spans="1:9" ht="18" customHeight="1" x14ac:dyDescent="0.35">
      <c r="A48" s="7"/>
      <c r="B48" s="25"/>
      <c r="C48" s="25"/>
      <c r="D48" s="9">
        <f t="shared" si="1"/>
        <v>0</v>
      </c>
      <c r="E48" s="13"/>
      <c r="F48" s="13"/>
      <c r="G48" s="13"/>
      <c r="H48" s="13"/>
      <c r="I48" s="3"/>
    </row>
    <row r="49" spans="1:9" ht="18" customHeight="1" x14ac:dyDescent="0.35">
      <c r="A49" s="7"/>
      <c r="B49" s="25"/>
      <c r="C49" s="25"/>
      <c r="D49" s="9">
        <f t="shared" si="1"/>
        <v>0</v>
      </c>
      <c r="E49" s="13"/>
      <c r="F49" s="13"/>
      <c r="G49" s="13"/>
      <c r="H49" s="13"/>
      <c r="I49" s="3"/>
    </row>
    <row r="50" spans="1:9" ht="18" customHeight="1" x14ac:dyDescent="0.35">
      <c r="A50" s="7"/>
      <c r="B50" s="25"/>
      <c r="C50" s="25"/>
      <c r="D50" s="9">
        <f t="shared" si="1"/>
        <v>0</v>
      </c>
      <c r="E50" s="13"/>
      <c r="F50" s="13"/>
      <c r="G50" s="13"/>
      <c r="H50" s="13"/>
      <c r="I50" s="3"/>
    </row>
    <row r="51" spans="1:9" ht="18" customHeight="1" x14ac:dyDescent="0.35">
      <c r="A51" s="7"/>
      <c r="B51" s="25"/>
      <c r="C51" s="25"/>
      <c r="D51" s="9">
        <f t="shared" si="1"/>
        <v>0</v>
      </c>
      <c r="E51" s="13"/>
      <c r="F51" s="13"/>
      <c r="G51" s="13"/>
      <c r="H51" s="13"/>
      <c r="I51" s="3"/>
    </row>
    <row r="52" spans="1:9" ht="18" customHeight="1" x14ac:dyDescent="0.35">
      <c r="A52" s="7"/>
      <c r="B52" s="25"/>
      <c r="C52" s="25"/>
      <c r="D52" s="9">
        <f t="shared" si="1"/>
        <v>0</v>
      </c>
      <c r="E52" s="13"/>
      <c r="F52" s="13"/>
      <c r="G52" s="13"/>
      <c r="H52" s="13"/>
      <c r="I52" s="3"/>
    </row>
    <row r="53" spans="1:9" ht="18" customHeight="1" x14ac:dyDescent="0.35">
      <c r="A53" s="7"/>
      <c r="B53" s="25"/>
      <c r="C53" s="25"/>
      <c r="D53" s="9">
        <f t="shared" si="1"/>
        <v>0</v>
      </c>
      <c r="E53" s="13"/>
      <c r="F53" s="13"/>
      <c r="G53" s="13"/>
      <c r="H53" s="13"/>
      <c r="I53" s="3"/>
    </row>
    <row r="54" spans="1:9" ht="18" customHeight="1" x14ac:dyDescent="0.35">
      <c r="A54" s="7"/>
      <c r="B54" s="25"/>
      <c r="C54" s="25"/>
      <c r="D54" s="9">
        <f t="shared" si="1"/>
        <v>0</v>
      </c>
      <c r="E54" s="13"/>
      <c r="F54" s="13"/>
      <c r="G54" s="13"/>
      <c r="H54" s="13"/>
      <c r="I54" s="3"/>
    </row>
    <row r="55" spans="1:9" ht="18" customHeight="1" x14ac:dyDescent="0.35">
      <c r="A55" s="7"/>
      <c r="B55" s="25"/>
      <c r="C55" s="25"/>
      <c r="D55" s="9">
        <f t="shared" si="1"/>
        <v>0</v>
      </c>
      <c r="E55" s="13"/>
      <c r="F55" s="13"/>
      <c r="G55" s="13"/>
      <c r="H55" s="13"/>
      <c r="I55" s="3"/>
    </row>
    <row r="56" spans="1:9" ht="18" customHeight="1" x14ac:dyDescent="0.35">
      <c r="A56" s="7"/>
      <c r="B56" s="25"/>
      <c r="C56" s="25"/>
      <c r="D56" s="9">
        <f t="shared" si="1"/>
        <v>0</v>
      </c>
      <c r="E56" s="13"/>
      <c r="F56" s="13"/>
      <c r="G56" s="13"/>
      <c r="H56" s="13"/>
      <c r="I56" s="3"/>
    </row>
    <row r="57" spans="1:9" ht="18" customHeight="1" x14ac:dyDescent="0.35">
      <c r="A57" s="7"/>
      <c r="B57" s="25"/>
      <c r="C57" s="25"/>
      <c r="D57" s="9">
        <f t="shared" si="1"/>
        <v>0</v>
      </c>
      <c r="E57" s="13"/>
      <c r="F57" s="13"/>
      <c r="G57" s="13"/>
      <c r="H57" s="13"/>
      <c r="I57" s="3"/>
    </row>
    <row r="58" spans="1:9" ht="18" customHeight="1" x14ac:dyDescent="0.35">
      <c r="A58" s="7"/>
      <c r="B58" s="25"/>
      <c r="C58" s="25"/>
      <c r="D58" s="9">
        <f t="shared" si="1"/>
        <v>0</v>
      </c>
      <c r="E58" s="13"/>
      <c r="F58" s="13"/>
      <c r="G58" s="13"/>
      <c r="H58" s="13"/>
      <c r="I58" s="3"/>
    </row>
    <row r="59" spans="1:9" ht="18" customHeight="1" x14ac:dyDescent="0.35">
      <c r="A59" s="7"/>
      <c r="B59" s="25"/>
      <c r="C59" s="25"/>
      <c r="D59" s="9">
        <f t="shared" si="1"/>
        <v>0</v>
      </c>
      <c r="E59" s="13"/>
      <c r="F59" s="13"/>
      <c r="G59" s="13"/>
      <c r="H59" s="13"/>
      <c r="I59" s="3"/>
    </row>
    <row r="60" spans="1:9" ht="18" customHeight="1" x14ac:dyDescent="0.35">
      <c r="A60" s="7"/>
      <c r="B60" s="25"/>
      <c r="C60" s="25"/>
      <c r="D60" s="9">
        <f t="shared" si="1"/>
        <v>0</v>
      </c>
      <c r="E60" s="13"/>
      <c r="F60" s="13"/>
      <c r="G60" s="13"/>
      <c r="H60" s="13"/>
      <c r="I60" s="3"/>
    </row>
    <row r="61" spans="1:9" ht="18" customHeight="1" x14ac:dyDescent="0.35">
      <c r="A61" s="7"/>
      <c r="B61" s="25"/>
      <c r="C61" s="25"/>
      <c r="D61" s="9">
        <f t="shared" si="1"/>
        <v>0</v>
      </c>
      <c r="E61" s="13"/>
      <c r="F61" s="13"/>
      <c r="G61" s="13"/>
      <c r="H61" s="13"/>
      <c r="I61" s="3"/>
    </row>
    <row r="62" spans="1:9" ht="18" customHeight="1" x14ac:dyDescent="0.35">
      <c r="A62" s="7"/>
      <c r="B62" s="25"/>
      <c r="C62" s="25"/>
      <c r="D62" s="9">
        <f t="shared" si="1"/>
        <v>0</v>
      </c>
      <c r="E62" s="13"/>
      <c r="F62" s="13"/>
      <c r="G62" s="13"/>
      <c r="H62" s="13"/>
      <c r="I62" s="3"/>
    </row>
    <row r="63" spans="1:9" ht="18" customHeight="1" x14ac:dyDescent="0.35">
      <c r="A63" s="7"/>
      <c r="B63" s="25"/>
      <c r="C63" s="25"/>
      <c r="D63" s="9">
        <f t="shared" si="1"/>
        <v>0</v>
      </c>
      <c r="E63" s="13"/>
      <c r="F63" s="13"/>
      <c r="G63" s="13"/>
      <c r="H63" s="13"/>
      <c r="I63" s="3"/>
    </row>
    <row r="64" spans="1:9" ht="18" customHeight="1" x14ac:dyDescent="0.35">
      <c r="A64" s="7"/>
      <c r="B64" s="25"/>
      <c r="C64" s="25"/>
      <c r="D64" s="9">
        <f t="shared" si="1"/>
        <v>0</v>
      </c>
      <c r="E64" s="13"/>
      <c r="F64" s="13"/>
      <c r="G64" s="13"/>
      <c r="H64" s="13"/>
      <c r="I64" s="3"/>
    </row>
    <row r="65" spans="1:9" ht="18" customHeight="1" x14ac:dyDescent="0.35">
      <c r="A65" s="7"/>
      <c r="B65" s="25"/>
      <c r="C65" s="25"/>
      <c r="D65" s="9">
        <f t="shared" si="1"/>
        <v>0</v>
      </c>
      <c r="E65" s="13"/>
      <c r="F65" s="13"/>
      <c r="G65" s="13"/>
      <c r="H65" s="13"/>
      <c r="I65" s="3"/>
    </row>
    <row r="66" spans="1:9" ht="18" customHeight="1" x14ac:dyDescent="0.35">
      <c r="A66" s="7"/>
      <c r="B66" s="25"/>
      <c r="C66" s="25"/>
      <c r="D66" s="9">
        <f t="shared" si="1"/>
        <v>0</v>
      </c>
      <c r="E66" s="13"/>
      <c r="F66" s="13"/>
      <c r="G66" s="13"/>
      <c r="H66" s="13"/>
      <c r="I66" s="3"/>
    </row>
    <row r="67" spans="1:9" ht="18" customHeight="1" x14ac:dyDescent="0.35">
      <c r="A67" s="7"/>
      <c r="B67" s="25"/>
      <c r="C67" s="25"/>
      <c r="D67" s="9">
        <f t="shared" si="1"/>
        <v>0</v>
      </c>
      <c r="E67" s="13"/>
      <c r="F67" s="13"/>
      <c r="G67" s="13"/>
      <c r="H67" s="13"/>
      <c r="I67" s="3"/>
    </row>
    <row r="68" spans="1:9" ht="18" customHeight="1" x14ac:dyDescent="0.35">
      <c r="A68" s="7"/>
      <c r="B68" s="25"/>
      <c r="C68" s="25"/>
      <c r="D68" s="9">
        <f t="shared" ref="D68:D99" si="2">SUM(D67+B68-C68)</f>
        <v>0</v>
      </c>
      <c r="E68" s="13"/>
      <c r="F68" s="13"/>
      <c r="G68" s="13"/>
      <c r="H68" s="13"/>
      <c r="I68" s="3"/>
    </row>
    <row r="69" spans="1:9" ht="18" customHeight="1" x14ac:dyDescent="0.35">
      <c r="A69" s="7"/>
      <c r="B69" s="25"/>
      <c r="C69" s="25"/>
      <c r="D69" s="9">
        <f t="shared" si="2"/>
        <v>0</v>
      </c>
      <c r="E69" s="13"/>
      <c r="F69" s="13"/>
      <c r="G69" s="13"/>
      <c r="H69" s="13"/>
      <c r="I69" s="3"/>
    </row>
    <row r="70" spans="1:9" ht="18" customHeight="1" x14ac:dyDescent="0.35">
      <c r="A70" s="7"/>
      <c r="B70" s="25"/>
      <c r="C70" s="25"/>
      <c r="D70" s="9">
        <f t="shared" si="2"/>
        <v>0</v>
      </c>
      <c r="E70" s="13"/>
      <c r="F70" s="13"/>
      <c r="G70" s="13"/>
      <c r="H70" s="13"/>
      <c r="I70" s="3"/>
    </row>
    <row r="71" spans="1:9" ht="18" customHeight="1" x14ac:dyDescent="0.35">
      <c r="A71" s="7"/>
      <c r="B71" s="25"/>
      <c r="C71" s="25"/>
      <c r="D71" s="9">
        <f t="shared" si="2"/>
        <v>0</v>
      </c>
      <c r="E71" s="13"/>
      <c r="F71" s="13"/>
      <c r="G71" s="13"/>
      <c r="H71" s="13"/>
      <c r="I71" s="3"/>
    </row>
    <row r="72" spans="1:9" ht="18" customHeight="1" x14ac:dyDescent="0.35">
      <c r="A72" s="7"/>
      <c r="B72" s="25"/>
      <c r="C72" s="25"/>
      <c r="D72" s="9">
        <f t="shared" si="2"/>
        <v>0</v>
      </c>
      <c r="E72" s="13"/>
      <c r="F72" s="13"/>
      <c r="G72" s="13"/>
      <c r="H72" s="13"/>
      <c r="I72" s="3"/>
    </row>
    <row r="73" spans="1:9" ht="18" customHeight="1" x14ac:dyDescent="0.35">
      <c r="A73" s="7"/>
      <c r="B73" s="25"/>
      <c r="C73" s="25"/>
      <c r="D73" s="9">
        <f t="shared" si="2"/>
        <v>0</v>
      </c>
      <c r="E73" s="13"/>
      <c r="F73" s="13"/>
      <c r="G73" s="13"/>
      <c r="H73" s="13"/>
      <c r="I73" s="3"/>
    </row>
    <row r="74" spans="1:9" ht="18" customHeight="1" x14ac:dyDescent="0.35">
      <c r="A74" s="7"/>
      <c r="B74" s="25"/>
      <c r="C74" s="25"/>
      <c r="D74" s="9">
        <f t="shared" si="2"/>
        <v>0</v>
      </c>
      <c r="E74" s="13"/>
      <c r="F74" s="13"/>
      <c r="G74" s="13"/>
      <c r="H74" s="13"/>
      <c r="I74" s="3"/>
    </row>
    <row r="75" spans="1:9" ht="18" customHeight="1" x14ac:dyDescent="0.35">
      <c r="A75" s="7"/>
      <c r="B75" s="25"/>
      <c r="C75" s="25"/>
      <c r="D75" s="9">
        <f t="shared" si="2"/>
        <v>0</v>
      </c>
      <c r="E75" s="13"/>
      <c r="F75" s="13"/>
      <c r="G75" s="13"/>
      <c r="H75" s="13"/>
      <c r="I75" s="3"/>
    </row>
    <row r="76" spans="1:9" ht="18" customHeight="1" x14ac:dyDescent="0.35">
      <c r="A76" s="7"/>
      <c r="B76" s="25"/>
      <c r="C76" s="25"/>
      <c r="D76" s="9">
        <f t="shared" si="2"/>
        <v>0</v>
      </c>
      <c r="E76" s="13"/>
      <c r="F76" s="13"/>
      <c r="G76" s="13"/>
      <c r="H76" s="13"/>
      <c r="I76" s="3"/>
    </row>
    <row r="77" spans="1:9" ht="18" customHeight="1" x14ac:dyDescent="0.35">
      <c r="A77" s="7"/>
      <c r="B77" s="25"/>
      <c r="C77" s="25"/>
      <c r="D77" s="9">
        <f t="shared" si="2"/>
        <v>0</v>
      </c>
      <c r="E77" s="13"/>
      <c r="F77" s="13"/>
      <c r="G77" s="13"/>
      <c r="H77" s="13"/>
      <c r="I77" s="3"/>
    </row>
    <row r="78" spans="1:9" ht="18" customHeight="1" x14ac:dyDescent="0.35">
      <c r="A78" s="7"/>
      <c r="B78" s="25"/>
      <c r="C78" s="25"/>
      <c r="D78" s="9">
        <f t="shared" si="2"/>
        <v>0</v>
      </c>
      <c r="E78" s="13"/>
      <c r="F78" s="13"/>
      <c r="G78" s="13"/>
      <c r="H78" s="13"/>
      <c r="I78" s="3"/>
    </row>
    <row r="79" spans="1:9" ht="18" customHeight="1" x14ac:dyDescent="0.35">
      <c r="A79" s="7"/>
      <c r="B79" s="25"/>
      <c r="C79" s="25"/>
      <c r="D79" s="9">
        <f t="shared" si="2"/>
        <v>0</v>
      </c>
      <c r="E79" s="13"/>
      <c r="F79" s="13"/>
      <c r="G79" s="13"/>
      <c r="H79" s="13"/>
      <c r="I79" s="3"/>
    </row>
    <row r="80" spans="1:9" ht="18" customHeight="1" x14ac:dyDescent="0.35">
      <c r="A80" s="7"/>
      <c r="B80" s="25"/>
      <c r="C80" s="25"/>
      <c r="D80" s="9">
        <f t="shared" si="2"/>
        <v>0</v>
      </c>
      <c r="E80" s="13"/>
      <c r="F80" s="13"/>
      <c r="G80" s="13"/>
      <c r="H80" s="13"/>
      <c r="I80" s="3"/>
    </row>
    <row r="81" spans="1:9" ht="18" customHeight="1" x14ac:dyDescent="0.35">
      <c r="A81" s="7"/>
      <c r="B81" s="25"/>
      <c r="C81" s="25"/>
      <c r="D81" s="9">
        <f t="shared" si="2"/>
        <v>0</v>
      </c>
      <c r="E81" s="13"/>
      <c r="F81" s="13"/>
      <c r="G81" s="13"/>
      <c r="H81" s="13"/>
      <c r="I81" s="3"/>
    </row>
    <row r="82" spans="1:9" ht="18" customHeight="1" x14ac:dyDescent="0.35">
      <c r="A82" s="7"/>
      <c r="B82" s="25"/>
      <c r="C82" s="25"/>
      <c r="D82" s="9">
        <f t="shared" si="2"/>
        <v>0</v>
      </c>
      <c r="E82" s="13"/>
      <c r="F82" s="13"/>
      <c r="G82" s="13"/>
      <c r="H82" s="13"/>
      <c r="I82" s="3"/>
    </row>
    <row r="83" spans="1:9" ht="18" customHeight="1" x14ac:dyDescent="0.35">
      <c r="A83" s="7"/>
      <c r="B83" s="25"/>
      <c r="C83" s="25"/>
      <c r="D83" s="9">
        <f t="shared" si="2"/>
        <v>0</v>
      </c>
      <c r="E83" s="13"/>
      <c r="F83" s="13"/>
      <c r="G83" s="13"/>
      <c r="H83" s="13"/>
      <c r="I83" s="3"/>
    </row>
    <row r="84" spans="1:9" ht="18" customHeight="1" x14ac:dyDescent="0.35">
      <c r="A84" s="7"/>
      <c r="B84" s="25"/>
      <c r="C84" s="25"/>
      <c r="D84" s="9">
        <f t="shared" si="2"/>
        <v>0</v>
      </c>
      <c r="E84" s="13"/>
      <c r="F84" s="13"/>
      <c r="G84" s="13"/>
      <c r="H84" s="13"/>
      <c r="I84" s="3"/>
    </row>
    <row r="85" spans="1:9" ht="18" customHeight="1" x14ac:dyDescent="0.35">
      <c r="A85" s="7"/>
      <c r="B85" s="25"/>
      <c r="C85" s="25"/>
      <c r="D85" s="9">
        <f t="shared" si="2"/>
        <v>0</v>
      </c>
      <c r="E85" s="13"/>
      <c r="F85" s="13"/>
      <c r="G85" s="13"/>
      <c r="H85" s="13"/>
      <c r="I85" s="3"/>
    </row>
    <row r="86" spans="1:9" ht="18" customHeight="1" x14ac:dyDescent="0.35">
      <c r="A86" s="7"/>
      <c r="B86" s="25"/>
      <c r="C86" s="25"/>
      <c r="D86" s="9">
        <f t="shared" si="2"/>
        <v>0</v>
      </c>
      <c r="E86" s="13"/>
      <c r="F86" s="13"/>
      <c r="G86" s="13"/>
      <c r="H86" s="13"/>
      <c r="I86" s="3"/>
    </row>
    <row r="87" spans="1:9" ht="18" customHeight="1" x14ac:dyDescent="0.35">
      <c r="A87" s="7"/>
      <c r="B87" s="25"/>
      <c r="C87" s="25"/>
      <c r="D87" s="9">
        <f t="shared" si="2"/>
        <v>0</v>
      </c>
      <c r="E87" s="13"/>
      <c r="F87" s="13"/>
      <c r="G87" s="13"/>
      <c r="H87" s="13"/>
      <c r="I87" s="3"/>
    </row>
    <row r="88" spans="1:9" ht="18" customHeight="1" x14ac:dyDescent="0.35">
      <c r="A88" s="7"/>
      <c r="B88" s="25"/>
      <c r="C88" s="25"/>
      <c r="D88" s="9">
        <f t="shared" si="2"/>
        <v>0</v>
      </c>
      <c r="E88" s="13"/>
      <c r="F88" s="13"/>
      <c r="G88" s="13"/>
      <c r="H88" s="13"/>
      <c r="I88" s="3"/>
    </row>
    <row r="89" spans="1:9" ht="18" customHeight="1" x14ac:dyDescent="0.35">
      <c r="A89" s="7"/>
      <c r="B89" s="25"/>
      <c r="C89" s="25"/>
      <c r="D89" s="9">
        <f t="shared" si="2"/>
        <v>0</v>
      </c>
      <c r="E89" s="13"/>
      <c r="F89" s="13"/>
      <c r="G89" s="13"/>
      <c r="H89" s="13"/>
      <c r="I89" s="3"/>
    </row>
    <row r="90" spans="1:9" ht="18" customHeight="1" x14ac:dyDescent="0.35">
      <c r="A90" s="7"/>
      <c r="B90" s="25"/>
      <c r="C90" s="25"/>
      <c r="D90" s="9">
        <f t="shared" si="2"/>
        <v>0</v>
      </c>
      <c r="E90" s="13"/>
      <c r="F90" s="13"/>
      <c r="G90" s="13"/>
      <c r="H90" s="13"/>
      <c r="I90" s="3"/>
    </row>
    <row r="91" spans="1:9" ht="18" customHeight="1" x14ac:dyDescent="0.35">
      <c r="A91" s="7"/>
      <c r="B91" s="25"/>
      <c r="C91" s="25"/>
      <c r="D91" s="9">
        <f t="shared" si="2"/>
        <v>0</v>
      </c>
      <c r="E91" s="13"/>
      <c r="F91" s="13"/>
      <c r="G91" s="13"/>
      <c r="H91" s="13"/>
      <c r="I91" s="3"/>
    </row>
    <row r="92" spans="1:9" ht="18" customHeight="1" x14ac:dyDescent="0.35">
      <c r="A92" s="7"/>
      <c r="B92" s="25"/>
      <c r="C92" s="25"/>
      <c r="D92" s="9">
        <f t="shared" si="2"/>
        <v>0</v>
      </c>
      <c r="E92" s="13"/>
      <c r="F92" s="13"/>
      <c r="G92" s="13"/>
      <c r="H92" s="13"/>
      <c r="I92" s="3"/>
    </row>
    <row r="93" spans="1:9" ht="18" customHeight="1" x14ac:dyDescent="0.35">
      <c r="A93" s="7"/>
      <c r="B93" s="25"/>
      <c r="C93" s="25"/>
      <c r="D93" s="9">
        <f t="shared" si="2"/>
        <v>0</v>
      </c>
      <c r="E93" s="13"/>
      <c r="F93" s="13"/>
      <c r="G93" s="13"/>
      <c r="H93" s="13"/>
      <c r="I93" s="3"/>
    </row>
    <row r="94" spans="1:9" ht="18" customHeight="1" x14ac:dyDescent="0.35">
      <c r="A94" s="7"/>
      <c r="B94" s="25"/>
      <c r="C94" s="25"/>
      <c r="D94" s="9">
        <f t="shared" si="2"/>
        <v>0</v>
      </c>
      <c r="E94" s="13"/>
      <c r="F94" s="13"/>
      <c r="G94" s="13"/>
      <c r="H94" s="13"/>
      <c r="I94" s="3"/>
    </row>
    <row r="95" spans="1:9" ht="18" customHeight="1" x14ac:dyDescent="0.35">
      <c r="A95" s="7"/>
      <c r="B95" s="25"/>
      <c r="C95" s="25"/>
      <c r="D95" s="9">
        <f t="shared" si="2"/>
        <v>0</v>
      </c>
      <c r="E95" s="13"/>
      <c r="F95" s="13"/>
      <c r="G95" s="13"/>
      <c r="H95" s="13"/>
      <c r="I95" s="3"/>
    </row>
    <row r="96" spans="1:9" ht="18" customHeight="1" x14ac:dyDescent="0.35">
      <c r="A96" s="7"/>
      <c r="B96" s="25"/>
      <c r="C96" s="25"/>
      <c r="D96" s="9">
        <f t="shared" si="2"/>
        <v>0</v>
      </c>
      <c r="E96" s="13"/>
      <c r="F96" s="13"/>
      <c r="G96" s="13"/>
      <c r="H96" s="13"/>
      <c r="I96" s="3"/>
    </row>
    <row r="97" spans="1:9" ht="18" customHeight="1" x14ac:dyDescent="0.35">
      <c r="A97" s="7"/>
      <c r="B97" s="25"/>
      <c r="C97" s="25"/>
      <c r="D97" s="9">
        <f t="shared" si="2"/>
        <v>0</v>
      </c>
      <c r="E97" s="13"/>
      <c r="F97" s="13"/>
      <c r="G97" s="13"/>
      <c r="H97" s="13"/>
      <c r="I97" s="3"/>
    </row>
    <row r="98" spans="1:9" ht="18" customHeight="1" x14ac:dyDescent="0.35">
      <c r="A98" s="7"/>
      <c r="B98" s="25"/>
      <c r="C98" s="25"/>
      <c r="D98" s="9">
        <f t="shared" si="2"/>
        <v>0</v>
      </c>
      <c r="E98" s="13"/>
      <c r="F98" s="13"/>
      <c r="G98" s="13"/>
      <c r="H98" s="13"/>
      <c r="I98" s="3"/>
    </row>
    <row r="99" spans="1:9" ht="18" customHeight="1" x14ac:dyDescent="0.35">
      <c r="A99" s="7"/>
      <c r="B99" s="25"/>
      <c r="C99" s="25"/>
      <c r="D99" s="9">
        <f t="shared" si="2"/>
        <v>0</v>
      </c>
      <c r="E99" s="13"/>
      <c r="F99" s="13"/>
      <c r="G99" s="13"/>
      <c r="H99" s="13"/>
      <c r="I99" s="3"/>
    </row>
    <row r="100" spans="1:9" ht="18" customHeight="1" x14ac:dyDescent="0.35">
      <c r="A100" s="7"/>
      <c r="B100" s="25"/>
      <c r="C100" s="25"/>
      <c r="D100" s="9">
        <f t="shared" ref="D100:D101" si="3">SUM(D99+B100-C100)</f>
        <v>0</v>
      </c>
      <c r="E100" s="13"/>
      <c r="F100" s="13"/>
      <c r="G100" s="13"/>
      <c r="H100" s="13"/>
      <c r="I100" s="3"/>
    </row>
    <row r="101" spans="1:9" ht="18" customHeight="1" x14ac:dyDescent="0.35">
      <c r="A101" s="7"/>
      <c r="B101" s="25"/>
      <c r="C101" s="25"/>
      <c r="D101" s="9">
        <f t="shared" si="3"/>
        <v>0</v>
      </c>
      <c r="E101" s="13"/>
      <c r="F101" s="13"/>
      <c r="G101" s="13"/>
      <c r="H101" s="13"/>
      <c r="I101" s="3"/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IV101"/>
  <sheetViews>
    <sheetView showGridLines="0" topLeftCell="B1" workbookViewId="0">
      <selection activeCell="H15" sqref="H15"/>
    </sheetView>
  </sheetViews>
  <sheetFormatPr defaultColWidth="6.59765625" defaultRowHeight="14.15" customHeight="1" x14ac:dyDescent="0.35"/>
  <cols>
    <col min="1" max="1" width="7.86328125" style="14" customWidth="1"/>
    <col min="2" max="2" width="7.3984375" style="26" customWidth="1"/>
    <col min="3" max="3" width="8.59765625" style="26" customWidth="1"/>
    <col min="4" max="4" width="10.46484375" style="14" customWidth="1"/>
    <col min="5" max="5" width="15.59765625" style="14" customWidth="1"/>
    <col min="6" max="6" width="20.06640625" style="14" customWidth="1"/>
    <col min="7" max="7" width="23.46484375" style="14" customWidth="1"/>
    <col min="8" max="8" width="19.19921875" style="14" customWidth="1"/>
    <col min="9" max="9" width="11.19921875" style="14" customWidth="1"/>
    <col min="10" max="256" width="6.59765625" style="14" customWidth="1"/>
  </cols>
  <sheetData>
    <row r="1" spans="1:9" ht="15" customHeight="1" thickBot="1" x14ac:dyDescent="0.4">
      <c r="A1" s="17" t="s">
        <v>157</v>
      </c>
      <c r="B1" s="23" t="s">
        <v>158</v>
      </c>
      <c r="C1" s="23" t="s">
        <v>159</v>
      </c>
      <c r="D1" s="17" t="s">
        <v>34</v>
      </c>
      <c r="E1" s="17" t="s">
        <v>406</v>
      </c>
      <c r="F1" s="17" t="s">
        <v>162</v>
      </c>
      <c r="G1" s="17" t="s">
        <v>3</v>
      </c>
      <c r="H1" s="17" t="s">
        <v>163</v>
      </c>
      <c r="I1" s="3"/>
    </row>
    <row r="2" spans="1:9" ht="18.649999999999999" customHeight="1" x14ac:dyDescent="0.35">
      <c r="A2" s="4">
        <v>42552</v>
      </c>
      <c r="B2" s="24"/>
      <c r="C2" s="24"/>
      <c r="D2" s="5">
        <v>0</v>
      </c>
      <c r="E2" s="6"/>
      <c r="F2" s="6"/>
      <c r="G2" s="6"/>
      <c r="H2" s="6"/>
      <c r="I2" s="3"/>
    </row>
    <row r="3" spans="1:9" ht="18" customHeight="1" x14ac:dyDescent="0.35">
      <c r="A3" s="7"/>
      <c r="B3" s="25"/>
      <c r="C3" s="25"/>
      <c r="D3" s="9">
        <f t="shared" ref="D3:D34" si="0">SUM(D2+B3-C3)</f>
        <v>0</v>
      </c>
      <c r="E3" s="13"/>
      <c r="F3" s="13"/>
      <c r="G3" s="8"/>
      <c r="H3" s="13"/>
      <c r="I3" s="3"/>
    </row>
    <row r="4" spans="1:9" ht="18" customHeight="1" x14ac:dyDescent="0.35">
      <c r="A4" s="7"/>
      <c r="B4" s="25"/>
      <c r="C4" s="25"/>
      <c r="D4" s="9">
        <f t="shared" si="0"/>
        <v>0</v>
      </c>
      <c r="E4" s="8"/>
      <c r="F4" s="8"/>
      <c r="G4" s="8"/>
      <c r="H4" s="13"/>
      <c r="I4" s="3"/>
    </row>
    <row r="5" spans="1:9" ht="18" customHeight="1" x14ac:dyDescent="0.35">
      <c r="A5" s="7"/>
      <c r="B5" s="25"/>
      <c r="C5" s="25"/>
      <c r="D5" s="9">
        <f t="shared" si="0"/>
        <v>0</v>
      </c>
      <c r="E5" s="13"/>
      <c r="F5" s="13"/>
      <c r="G5" s="8"/>
      <c r="H5" s="13"/>
      <c r="I5" s="3"/>
    </row>
    <row r="6" spans="1:9" ht="18" customHeight="1" x14ac:dyDescent="0.35">
      <c r="A6" s="7"/>
      <c r="B6" s="25"/>
      <c r="C6" s="25"/>
      <c r="D6" s="9">
        <f t="shared" si="0"/>
        <v>0</v>
      </c>
      <c r="E6" s="13"/>
      <c r="F6" s="13"/>
      <c r="G6" s="8"/>
      <c r="H6" s="13"/>
      <c r="I6" s="3"/>
    </row>
    <row r="7" spans="1:9" ht="18" customHeight="1" x14ac:dyDescent="0.35">
      <c r="A7" s="7"/>
      <c r="B7" s="25"/>
      <c r="C7" s="25"/>
      <c r="D7" s="9">
        <f t="shared" si="0"/>
        <v>0</v>
      </c>
      <c r="E7" s="13"/>
      <c r="F7" s="13"/>
      <c r="G7" s="8"/>
      <c r="H7" s="13"/>
      <c r="I7" s="3"/>
    </row>
    <row r="8" spans="1:9" ht="18" customHeight="1" x14ac:dyDescent="0.35">
      <c r="A8" s="7"/>
      <c r="B8" s="25"/>
      <c r="C8" s="25"/>
      <c r="D8" s="9">
        <f t="shared" si="0"/>
        <v>0</v>
      </c>
      <c r="E8" s="13"/>
      <c r="F8" s="13"/>
      <c r="G8" s="8"/>
      <c r="H8" s="8"/>
      <c r="I8" s="3"/>
    </row>
    <row r="9" spans="1:9" ht="18" customHeight="1" x14ac:dyDescent="0.35">
      <c r="A9" s="7"/>
      <c r="B9" s="25"/>
      <c r="C9" s="25"/>
      <c r="D9" s="9">
        <f t="shared" si="0"/>
        <v>0</v>
      </c>
      <c r="E9" s="13"/>
      <c r="F9" s="13"/>
      <c r="G9" s="8"/>
      <c r="H9" s="13"/>
      <c r="I9" s="3"/>
    </row>
    <row r="10" spans="1:9" ht="18" customHeight="1" x14ac:dyDescent="0.35">
      <c r="A10" s="7"/>
      <c r="B10" s="25"/>
      <c r="C10" s="25"/>
      <c r="D10" s="9">
        <f t="shared" si="0"/>
        <v>0</v>
      </c>
      <c r="E10" s="13"/>
      <c r="F10" s="13"/>
      <c r="G10" s="8"/>
      <c r="H10" s="13"/>
      <c r="I10" s="3"/>
    </row>
    <row r="11" spans="1:9" ht="18" customHeight="1" x14ac:dyDescent="0.35">
      <c r="A11" s="7"/>
      <c r="B11" s="25"/>
      <c r="C11" s="25"/>
      <c r="D11" s="9">
        <f t="shared" si="0"/>
        <v>0</v>
      </c>
      <c r="E11" s="13"/>
      <c r="F11" s="13"/>
      <c r="G11" s="8"/>
      <c r="H11" s="13"/>
      <c r="I11" s="3"/>
    </row>
    <row r="12" spans="1:9" ht="18" customHeight="1" x14ac:dyDescent="0.35">
      <c r="A12" s="7"/>
      <c r="B12" s="25"/>
      <c r="C12" s="25"/>
      <c r="D12" s="9">
        <f t="shared" si="0"/>
        <v>0</v>
      </c>
      <c r="E12" s="8"/>
      <c r="F12" s="8"/>
      <c r="G12" s="8"/>
      <c r="H12" s="8"/>
      <c r="I12" s="3"/>
    </row>
    <row r="13" spans="1:9" ht="18" customHeight="1" x14ac:dyDescent="0.35">
      <c r="A13" s="7"/>
      <c r="B13" s="25"/>
      <c r="C13" s="25"/>
      <c r="D13" s="9">
        <f t="shared" si="0"/>
        <v>0</v>
      </c>
      <c r="E13" s="8"/>
      <c r="F13" s="8"/>
      <c r="G13" s="8"/>
      <c r="H13" s="13"/>
      <c r="I13" s="3"/>
    </row>
    <row r="14" spans="1:9" ht="18" customHeight="1" x14ac:dyDescent="0.35">
      <c r="A14" s="7"/>
      <c r="B14" s="25"/>
      <c r="C14" s="25"/>
      <c r="D14" s="9">
        <f t="shared" si="0"/>
        <v>0</v>
      </c>
      <c r="E14" s="13"/>
      <c r="F14" s="13"/>
      <c r="G14" s="8"/>
      <c r="H14" s="8"/>
      <c r="I14" s="3"/>
    </row>
    <row r="15" spans="1:9" ht="18" customHeight="1" x14ac:dyDescent="0.35">
      <c r="A15" s="7"/>
      <c r="B15" s="25"/>
      <c r="C15" s="25"/>
      <c r="D15" s="9">
        <f t="shared" si="0"/>
        <v>0</v>
      </c>
      <c r="E15" s="13"/>
      <c r="F15" s="13"/>
      <c r="G15" s="8"/>
      <c r="H15" s="8"/>
      <c r="I15" s="3"/>
    </row>
    <row r="16" spans="1:9" ht="18" customHeight="1" x14ac:dyDescent="0.35">
      <c r="A16" s="7"/>
      <c r="B16" s="25"/>
      <c r="C16" s="25"/>
      <c r="D16" s="9">
        <f t="shared" si="0"/>
        <v>0</v>
      </c>
      <c r="E16" s="13"/>
      <c r="F16" s="13"/>
      <c r="G16" s="8"/>
      <c r="H16" s="13"/>
      <c r="I16" s="3"/>
    </row>
    <row r="17" spans="1:9" ht="18" customHeight="1" x14ac:dyDescent="0.35">
      <c r="A17" s="7"/>
      <c r="B17" s="25"/>
      <c r="C17" s="25"/>
      <c r="D17" s="9">
        <f t="shared" si="0"/>
        <v>0</v>
      </c>
      <c r="E17" s="13"/>
      <c r="F17" s="13"/>
      <c r="G17" s="8"/>
      <c r="H17" s="13"/>
      <c r="I17" s="3"/>
    </row>
    <row r="18" spans="1:9" ht="18" customHeight="1" x14ac:dyDescent="0.35">
      <c r="A18" s="7"/>
      <c r="B18" s="25"/>
      <c r="C18" s="25"/>
      <c r="D18" s="9">
        <f t="shared" si="0"/>
        <v>0</v>
      </c>
      <c r="E18" s="28"/>
      <c r="F18" s="13"/>
      <c r="G18" s="8"/>
      <c r="H18" s="13"/>
      <c r="I18" s="3"/>
    </row>
    <row r="19" spans="1:9" ht="18" customHeight="1" x14ac:dyDescent="0.35">
      <c r="A19" s="7"/>
      <c r="B19" s="25"/>
      <c r="C19" s="25"/>
      <c r="D19" s="9">
        <f t="shared" si="0"/>
        <v>0</v>
      </c>
      <c r="E19" s="13"/>
      <c r="F19" s="13"/>
      <c r="G19" s="8"/>
      <c r="H19" s="8"/>
      <c r="I19" s="3"/>
    </row>
    <row r="20" spans="1:9" ht="18" customHeight="1" x14ac:dyDescent="0.35">
      <c r="A20" s="7"/>
      <c r="B20" s="25"/>
      <c r="C20" s="25"/>
      <c r="D20" s="10">
        <f t="shared" si="0"/>
        <v>0</v>
      </c>
      <c r="E20" s="13"/>
      <c r="F20" s="13"/>
      <c r="G20" s="8"/>
      <c r="H20" s="8"/>
      <c r="I20" s="3"/>
    </row>
    <row r="21" spans="1:9" ht="18" customHeight="1" x14ac:dyDescent="0.35">
      <c r="A21" s="7"/>
      <c r="B21" s="25"/>
      <c r="C21" s="25"/>
      <c r="D21" s="9">
        <f t="shared" si="0"/>
        <v>0</v>
      </c>
      <c r="E21" s="13"/>
      <c r="F21" s="8"/>
      <c r="G21" s="8"/>
      <c r="H21" s="13"/>
      <c r="I21" s="3"/>
    </row>
    <row r="22" spans="1:9" ht="18" customHeight="1" x14ac:dyDescent="0.35">
      <c r="A22" s="7"/>
      <c r="B22" s="25"/>
      <c r="C22" s="25"/>
      <c r="D22" s="9">
        <f t="shared" si="0"/>
        <v>0</v>
      </c>
      <c r="E22" s="13"/>
      <c r="F22" s="8"/>
      <c r="G22" s="8"/>
      <c r="H22" s="8"/>
      <c r="I22" s="16"/>
    </row>
    <row r="23" spans="1:9" ht="18" customHeight="1" x14ac:dyDescent="0.35">
      <c r="A23" s="7"/>
      <c r="B23" s="25"/>
      <c r="C23" s="27"/>
      <c r="D23" s="9">
        <f t="shared" si="0"/>
        <v>0</v>
      </c>
      <c r="E23" s="8"/>
      <c r="F23" s="8"/>
      <c r="G23" s="8"/>
      <c r="H23" s="8"/>
      <c r="I23" s="3"/>
    </row>
    <row r="24" spans="1:9" ht="18" customHeight="1" x14ac:dyDescent="0.35">
      <c r="A24" s="7"/>
      <c r="B24" s="25"/>
      <c r="C24" s="25"/>
      <c r="D24" s="9">
        <f t="shared" si="0"/>
        <v>0</v>
      </c>
      <c r="E24" s="13"/>
      <c r="F24" s="13"/>
      <c r="G24" s="8"/>
      <c r="H24" s="13"/>
      <c r="I24" s="3"/>
    </row>
    <row r="25" spans="1:9" ht="18" customHeight="1" x14ac:dyDescent="0.35">
      <c r="A25" s="7"/>
      <c r="B25" s="25"/>
      <c r="C25" s="25"/>
      <c r="D25" s="9">
        <f t="shared" si="0"/>
        <v>0</v>
      </c>
      <c r="E25" s="13"/>
      <c r="F25" s="8"/>
      <c r="G25" s="8"/>
      <c r="H25" s="8"/>
      <c r="I25" s="3"/>
    </row>
    <row r="26" spans="1:9" ht="18" customHeight="1" x14ac:dyDescent="0.35">
      <c r="A26" s="7"/>
      <c r="B26" s="25"/>
      <c r="C26" s="25"/>
      <c r="D26" s="9">
        <f t="shared" si="0"/>
        <v>0</v>
      </c>
      <c r="E26" s="8"/>
      <c r="F26" s="8"/>
      <c r="G26" s="8"/>
      <c r="H26" s="8"/>
      <c r="I26" s="3"/>
    </row>
    <row r="27" spans="1:9" ht="18" customHeight="1" x14ac:dyDescent="0.35">
      <c r="A27" s="7"/>
      <c r="B27" s="25"/>
      <c r="C27" s="25"/>
      <c r="D27" s="9">
        <f t="shared" si="0"/>
        <v>0</v>
      </c>
      <c r="E27" s="8"/>
      <c r="F27" s="8"/>
      <c r="G27" s="8"/>
      <c r="H27" s="8"/>
      <c r="I27" s="3"/>
    </row>
    <row r="28" spans="1:9" ht="18" customHeight="1" x14ac:dyDescent="0.35">
      <c r="A28" s="7"/>
      <c r="B28" s="25"/>
      <c r="C28" s="25"/>
      <c r="D28" s="9">
        <f t="shared" si="0"/>
        <v>0</v>
      </c>
      <c r="E28" s="8"/>
      <c r="F28" s="8"/>
      <c r="G28" s="8"/>
      <c r="H28" s="8"/>
      <c r="I28" s="3"/>
    </row>
    <row r="29" spans="1:9" ht="18" customHeight="1" x14ac:dyDescent="0.35">
      <c r="A29" s="7"/>
      <c r="B29" s="25"/>
      <c r="C29" s="25"/>
      <c r="D29" s="9">
        <f t="shared" si="0"/>
        <v>0</v>
      </c>
      <c r="E29" s="13"/>
      <c r="F29" s="13"/>
      <c r="G29" s="8"/>
      <c r="H29" s="13"/>
      <c r="I29" s="3"/>
    </row>
    <row r="30" spans="1:9" ht="18" customHeight="1" x14ac:dyDescent="0.35">
      <c r="A30" s="7"/>
      <c r="B30" s="25"/>
      <c r="C30" s="25"/>
      <c r="D30" s="9">
        <f t="shared" si="0"/>
        <v>0</v>
      </c>
      <c r="E30" s="13"/>
      <c r="F30" s="13"/>
      <c r="G30" s="13"/>
      <c r="H30" s="13"/>
      <c r="I30" s="3"/>
    </row>
    <row r="31" spans="1:9" ht="18" customHeight="1" x14ac:dyDescent="0.35">
      <c r="A31" s="7"/>
      <c r="B31" s="25"/>
      <c r="C31" s="25"/>
      <c r="D31" s="9">
        <f t="shared" si="0"/>
        <v>0</v>
      </c>
      <c r="E31" s="13"/>
      <c r="F31" s="13"/>
      <c r="G31" s="13"/>
      <c r="H31" s="13"/>
      <c r="I31" s="3"/>
    </row>
    <row r="32" spans="1:9" ht="18" customHeight="1" x14ac:dyDescent="0.35">
      <c r="A32" s="7"/>
      <c r="B32" s="25"/>
      <c r="C32" s="25"/>
      <c r="D32" s="9">
        <f t="shared" si="0"/>
        <v>0</v>
      </c>
      <c r="E32" s="13"/>
      <c r="F32" s="13"/>
      <c r="G32" s="13"/>
      <c r="H32" s="13"/>
      <c r="I32" s="3"/>
    </row>
    <row r="33" spans="1:9" ht="18" customHeight="1" x14ac:dyDescent="0.35">
      <c r="A33" s="7"/>
      <c r="B33" s="25"/>
      <c r="C33" s="25"/>
      <c r="D33" s="9">
        <f t="shared" si="0"/>
        <v>0</v>
      </c>
      <c r="E33" s="13"/>
      <c r="F33" s="13"/>
      <c r="G33" s="13"/>
      <c r="H33" s="13"/>
      <c r="I33" s="3"/>
    </row>
    <row r="34" spans="1:9" ht="18" customHeight="1" x14ac:dyDescent="0.35">
      <c r="A34" s="7"/>
      <c r="B34" s="25"/>
      <c r="C34" s="25"/>
      <c r="D34" s="9">
        <f t="shared" si="0"/>
        <v>0</v>
      </c>
      <c r="E34" s="13"/>
      <c r="F34" s="13"/>
      <c r="G34" s="13"/>
      <c r="H34" s="13"/>
      <c r="I34" s="3"/>
    </row>
    <row r="35" spans="1:9" ht="18" customHeight="1" x14ac:dyDescent="0.35">
      <c r="A35" s="7"/>
      <c r="B35" s="25"/>
      <c r="C35" s="25"/>
      <c r="D35" s="9">
        <f>SUM(D34+B35-C35)</f>
        <v>0</v>
      </c>
      <c r="E35" s="13"/>
      <c r="F35" s="13"/>
      <c r="G35" s="13"/>
      <c r="H35" s="13"/>
      <c r="I35" s="3"/>
    </row>
    <row r="36" spans="1:9" ht="18" customHeight="1" x14ac:dyDescent="0.35">
      <c r="A36" s="7"/>
      <c r="B36" s="25"/>
      <c r="C36" s="25"/>
      <c r="D36" s="9">
        <f>SUM(D35+B36-C36)</f>
        <v>0</v>
      </c>
      <c r="E36" s="13"/>
      <c r="F36" s="13"/>
      <c r="G36" s="13"/>
      <c r="H36" s="13"/>
      <c r="I36" s="3"/>
    </row>
    <row r="37" spans="1:9" ht="18" customHeight="1" x14ac:dyDescent="0.35">
      <c r="A37" s="7"/>
      <c r="B37" s="25"/>
      <c r="C37" s="25"/>
      <c r="D37" s="9">
        <f>SUM(D36+B37-C37)</f>
        <v>0</v>
      </c>
      <c r="E37" s="13"/>
      <c r="F37" s="13"/>
      <c r="G37" s="13"/>
      <c r="H37" s="13"/>
      <c r="I37" s="3"/>
    </row>
    <row r="38" spans="1:9" ht="18" customHeight="1" x14ac:dyDescent="0.35">
      <c r="A38" s="7"/>
      <c r="B38" s="25"/>
      <c r="C38" s="25"/>
      <c r="D38" s="9">
        <f>SUM(D37+B38-C38)</f>
        <v>0</v>
      </c>
      <c r="E38" s="13"/>
      <c r="F38" s="8"/>
      <c r="G38" s="8"/>
      <c r="H38" s="13"/>
      <c r="I38" s="3"/>
    </row>
    <row r="39" spans="1:9" ht="18" customHeight="1" x14ac:dyDescent="0.35">
      <c r="A39" s="7"/>
      <c r="B39" s="25"/>
      <c r="C39" s="25"/>
      <c r="D39" s="9">
        <f t="shared" ref="D39:D67" si="1">SUM(D38+B39-C39)</f>
        <v>0</v>
      </c>
      <c r="E39" s="13"/>
      <c r="F39" s="13"/>
      <c r="G39" s="13"/>
      <c r="H39" s="13"/>
      <c r="I39" s="3"/>
    </row>
    <row r="40" spans="1:9" ht="18" customHeight="1" x14ac:dyDescent="0.35">
      <c r="A40" s="7"/>
      <c r="B40" s="25"/>
      <c r="C40" s="25"/>
      <c r="D40" s="9">
        <f t="shared" si="1"/>
        <v>0</v>
      </c>
      <c r="E40" s="13"/>
      <c r="F40" s="13"/>
      <c r="G40" s="13"/>
      <c r="H40" s="13"/>
      <c r="I40" s="3"/>
    </row>
    <row r="41" spans="1:9" ht="18" customHeight="1" x14ac:dyDescent="0.35">
      <c r="A41" s="7"/>
      <c r="B41" s="25"/>
      <c r="C41" s="25"/>
      <c r="D41" s="9">
        <f t="shared" si="1"/>
        <v>0</v>
      </c>
      <c r="E41" s="13"/>
      <c r="F41" s="13"/>
      <c r="G41" s="13"/>
      <c r="H41" s="13"/>
      <c r="I41" s="3"/>
    </row>
    <row r="42" spans="1:9" ht="18" customHeight="1" x14ac:dyDescent="0.35">
      <c r="A42" s="7"/>
      <c r="B42" s="25"/>
      <c r="C42" s="25"/>
      <c r="D42" s="9">
        <f t="shared" si="1"/>
        <v>0</v>
      </c>
      <c r="E42" s="13"/>
      <c r="F42" s="13"/>
      <c r="G42" s="13"/>
      <c r="H42" s="13"/>
      <c r="I42" s="3"/>
    </row>
    <row r="43" spans="1:9" ht="18" customHeight="1" x14ac:dyDescent="0.35">
      <c r="A43" s="7"/>
      <c r="B43" s="25"/>
      <c r="C43" s="25"/>
      <c r="D43" s="9">
        <f t="shared" si="1"/>
        <v>0</v>
      </c>
      <c r="E43" s="13"/>
      <c r="F43" s="13"/>
      <c r="G43" s="13"/>
      <c r="H43" s="13"/>
      <c r="I43" s="3"/>
    </row>
    <row r="44" spans="1:9" ht="18" customHeight="1" x14ac:dyDescent="0.35">
      <c r="A44" s="7"/>
      <c r="B44" s="25"/>
      <c r="C44" s="25"/>
      <c r="D44" s="9">
        <f t="shared" si="1"/>
        <v>0</v>
      </c>
      <c r="E44" s="13"/>
      <c r="F44" s="13"/>
      <c r="G44" s="13"/>
      <c r="H44" s="13"/>
      <c r="I44" s="3"/>
    </row>
    <row r="45" spans="1:9" ht="18" customHeight="1" x14ac:dyDescent="0.35">
      <c r="A45" s="7"/>
      <c r="B45" s="25"/>
      <c r="C45" s="25"/>
      <c r="D45" s="9">
        <f t="shared" si="1"/>
        <v>0</v>
      </c>
      <c r="E45" s="13"/>
      <c r="F45" s="13"/>
      <c r="G45" s="13"/>
      <c r="H45" s="13"/>
      <c r="I45" s="3"/>
    </row>
    <row r="46" spans="1:9" ht="18" customHeight="1" x14ac:dyDescent="0.35">
      <c r="A46" s="7"/>
      <c r="B46" s="25"/>
      <c r="C46" s="25"/>
      <c r="D46" s="9">
        <f t="shared" si="1"/>
        <v>0</v>
      </c>
      <c r="E46" s="13"/>
      <c r="F46" s="13"/>
      <c r="G46" s="13"/>
      <c r="H46" s="13"/>
      <c r="I46" s="3"/>
    </row>
    <row r="47" spans="1:9" ht="18" customHeight="1" x14ac:dyDescent="0.35">
      <c r="A47" s="7"/>
      <c r="B47" s="25"/>
      <c r="C47" s="25"/>
      <c r="D47" s="9">
        <f t="shared" si="1"/>
        <v>0</v>
      </c>
      <c r="E47" s="13"/>
      <c r="F47" s="13"/>
      <c r="G47" s="13"/>
      <c r="H47" s="13"/>
      <c r="I47" s="3"/>
    </row>
    <row r="48" spans="1:9" ht="18" customHeight="1" x14ac:dyDescent="0.35">
      <c r="A48" s="7"/>
      <c r="B48" s="25"/>
      <c r="C48" s="25"/>
      <c r="D48" s="9">
        <f t="shared" si="1"/>
        <v>0</v>
      </c>
      <c r="E48" s="13"/>
      <c r="F48" s="13"/>
      <c r="G48" s="13"/>
      <c r="H48" s="13"/>
      <c r="I48" s="3"/>
    </row>
    <row r="49" spans="1:9" ht="18" customHeight="1" x14ac:dyDescent="0.35">
      <c r="A49" s="7"/>
      <c r="B49" s="25"/>
      <c r="C49" s="25"/>
      <c r="D49" s="9">
        <f t="shared" si="1"/>
        <v>0</v>
      </c>
      <c r="E49" s="13"/>
      <c r="F49" s="13"/>
      <c r="G49" s="13"/>
      <c r="H49" s="13"/>
      <c r="I49" s="3"/>
    </row>
    <row r="50" spans="1:9" ht="18" customHeight="1" x14ac:dyDescent="0.35">
      <c r="A50" s="7"/>
      <c r="B50" s="25"/>
      <c r="C50" s="25"/>
      <c r="D50" s="9">
        <f t="shared" si="1"/>
        <v>0</v>
      </c>
      <c r="E50" s="13"/>
      <c r="F50" s="13"/>
      <c r="G50" s="13"/>
      <c r="H50" s="13"/>
      <c r="I50" s="3"/>
    </row>
    <row r="51" spans="1:9" ht="18" customHeight="1" x14ac:dyDescent="0.35">
      <c r="A51" s="7"/>
      <c r="B51" s="25"/>
      <c r="C51" s="25"/>
      <c r="D51" s="9">
        <f t="shared" si="1"/>
        <v>0</v>
      </c>
      <c r="E51" s="13"/>
      <c r="F51" s="13"/>
      <c r="G51" s="13"/>
      <c r="H51" s="13"/>
      <c r="I51" s="3"/>
    </row>
    <row r="52" spans="1:9" ht="18" customHeight="1" x14ac:dyDescent="0.35">
      <c r="A52" s="7"/>
      <c r="B52" s="25"/>
      <c r="C52" s="25"/>
      <c r="D52" s="9">
        <f t="shared" si="1"/>
        <v>0</v>
      </c>
      <c r="E52" s="13"/>
      <c r="F52" s="13"/>
      <c r="G52" s="13"/>
      <c r="H52" s="13"/>
      <c r="I52" s="3"/>
    </row>
    <row r="53" spans="1:9" ht="18" customHeight="1" x14ac:dyDescent="0.35">
      <c r="A53" s="7"/>
      <c r="B53" s="25"/>
      <c r="C53" s="25"/>
      <c r="D53" s="9">
        <f t="shared" si="1"/>
        <v>0</v>
      </c>
      <c r="E53" s="13"/>
      <c r="F53" s="13"/>
      <c r="G53" s="13"/>
      <c r="H53" s="13"/>
      <c r="I53" s="3"/>
    </row>
    <row r="54" spans="1:9" ht="18" customHeight="1" x14ac:dyDescent="0.35">
      <c r="A54" s="7"/>
      <c r="B54" s="25"/>
      <c r="C54" s="25"/>
      <c r="D54" s="9">
        <f t="shared" si="1"/>
        <v>0</v>
      </c>
      <c r="E54" s="13"/>
      <c r="F54" s="13"/>
      <c r="G54" s="13"/>
      <c r="H54" s="13"/>
      <c r="I54" s="3"/>
    </row>
    <row r="55" spans="1:9" ht="18" customHeight="1" x14ac:dyDescent="0.35">
      <c r="A55" s="7"/>
      <c r="B55" s="25"/>
      <c r="C55" s="25"/>
      <c r="D55" s="9">
        <f t="shared" si="1"/>
        <v>0</v>
      </c>
      <c r="E55" s="13"/>
      <c r="F55" s="13"/>
      <c r="G55" s="13"/>
      <c r="H55" s="13"/>
      <c r="I55" s="3"/>
    </row>
    <row r="56" spans="1:9" ht="18" customHeight="1" x14ac:dyDescent="0.35">
      <c r="A56" s="7"/>
      <c r="B56" s="25"/>
      <c r="C56" s="25"/>
      <c r="D56" s="9">
        <f t="shared" si="1"/>
        <v>0</v>
      </c>
      <c r="E56" s="13"/>
      <c r="F56" s="13"/>
      <c r="G56" s="13"/>
      <c r="H56" s="13"/>
      <c r="I56" s="3"/>
    </row>
    <row r="57" spans="1:9" ht="18" customHeight="1" x14ac:dyDescent="0.35">
      <c r="A57" s="7"/>
      <c r="B57" s="25"/>
      <c r="C57" s="25"/>
      <c r="D57" s="9">
        <f t="shared" si="1"/>
        <v>0</v>
      </c>
      <c r="E57" s="13"/>
      <c r="F57" s="13"/>
      <c r="G57" s="13"/>
      <c r="H57" s="13"/>
      <c r="I57" s="3"/>
    </row>
    <row r="58" spans="1:9" ht="18" customHeight="1" x14ac:dyDescent="0.35">
      <c r="A58" s="7"/>
      <c r="B58" s="25"/>
      <c r="C58" s="25"/>
      <c r="D58" s="9">
        <f t="shared" si="1"/>
        <v>0</v>
      </c>
      <c r="E58" s="13"/>
      <c r="F58" s="13"/>
      <c r="G58" s="13"/>
      <c r="H58" s="13"/>
      <c r="I58" s="3"/>
    </row>
    <row r="59" spans="1:9" ht="18" customHeight="1" x14ac:dyDescent="0.35">
      <c r="A59" s="7"/>
      <c r="B59" s="25"/>
      <c r="C59" s="25"/>
      <c r="D59" s="9">
        <f t="shared" si="1"/>
        <v>0</v>
      </c>
      <c r="E59" s="13"/>
      <c r="F59" s="13"/>
      <c r="G59" s="13"/>
      <c r="H59" s="13"/>
      <c r="I59" s="3"/>
    </row>
    <row r="60" spans="1:9" ht="18" customHeight="1" x14ac:dyDescent="0.35">
      <c r="A60" s="7"/>
      <c r="B60" s="25"/>
      <c r="C60" s="25"/>
      <c r="D60" s="9">
        <f t="shared" si="1"/>
        <v>0</v>
      </c>
      <c r="E60" s="13"/>
      <c r="F60" s="13"/>
      <c r="G60" s="13"/>
      <c r="H60" s="13"/>
      <c r="I60" s="3"/>
    </row>
    <row r="61" spans="1:9" ht="18" customHeight="1" x14ac:dyDescent="0.35">
      <c r="A61" s="7"/>
      <c r="B61" s="25"/>
      <c r="C61" s="25"/>
      <c r="D61" s="9">
        <f t="shared" si="1"/>
        <v>0</v>
      </c>
      <c r="E61" s="13"/>
      <c r="F61" s="13"/>
      <c r="G61" s="13"/>
      <c r="H61" s="13"/>
      <c r="I61" s="3"/>
    </row>
    <row r="62" spans="1:9" ht="18" customHeight="1" x14ac:dyDescent="0.35">
      <c r="A62" s="7"/>
      <c r="B62" s="25"/>
      <c r="C62" s="25"/>
      <c r="D62" s="9">
        <f t="shared" si="1"/>
        <v>0</v>
      </c>
      <c r="E62" s="13"/>
      <c r="F62" s="13"/>
      <c r="G62" s="13"/>
      <c r="H62" s="13"/>
      <c r="I62" s="3"/>
    </row>
    <row r="63" spans="1:9" ht="18" customHeight="1" x14ac:dyDescent="0.35">
      <c r="A63" s="7"/>
      <c r="B63" s="25"/>
      <c r="C63" s="25"/>
      <c r="D63" s="9">
        <f t="shared" si="1"/>
        <v>0</v>
      </c>
      <c r="E63" s="13"/>
      <c r="F63" s="13"/>
      <c r="G63" s="13"/>
      <c r="H63" s="13"/>
      <c r="I63" s="3"/>
    </row>
    <row r="64" spans="1:9" ht="18" customHeight="1" x14ac:dyDescent="0.35">
      <c r="A64" s="7"/>
      <c r="B64" s="25"/>
      <c r="C64" s="25"/>
      <c r="D64" s="9">
        <f t="shared" si="1"/>
        <v>0</v>
      </c>
      <c r="E64" s="13"/>
      <c r="F64" s="13"/>
      <c r="G64" s="13"/>
      <c r="H64" s="13"/>
      <c r="I64" s="3"/>
    </row>
    <row r="65" spans="1:9" ht="18" customHeight="1" x14ac:dyDescent="0.35">
      <c r="A65" s="7"/>
      <c r="B65" s="25"/>
      <c r="C65" s="25"/>
      <c r="D65" s="9">
        <f t="shared" si="1"/>
        <v>0</v>
      </c>
      <c r="E65" s="13"/>
      <c r="F65" s="13"/>
      <c r="G65" s="13"/>
      <c r="H65" s="13"/>
      <c r="I65" s="3"/>
    </row>
    <row r="66" spans="1:9" ht="18" customHeight="1" x14ac:dyDescent="0.35">
      <c r="A66" s="7"/>
      <c r="B66" s="25"/>
      <c r="C66" s="25"/>
      <c r="D66" s="9">
        <f t="shared" si="1"/>
        <v>0</v>
      </c>
      <c r="E66" s="13"/>
      <c r="F66" s="13"/>
      <c r="G66" s="13"/>
      <c r="H66" s="13"/>
      <c r="I66" s="3"/>
    </row>
    <row r="67" spans="1:9" ht="18" customHeight="1" x14ac:dyDescent="0.35">
      <c r="A67" s="7"/>
      <c r="B67" s="25"/>
      <c r="C67" s="25"/>
      <c r="D67" s="9">
        <f t="shared" si="1"/>
        <v>0</v>
      </c>
      <c r="E67" s="13"/>
      <c r="F67" s="13"/>
      <c r="G67" s="13"/>
      <c r="H67" s="13"/>
      <c r="I67" s="3"/>
    </row>
    <row r="68" spans="1:9" ht="18" customHeight="1" x14ac:dyDescent="0.35">
      <c r="A68" s="7"/>
      <c r="B68" s="25"/>
      <c r="C68" s="25"/>
      <c r="D68" s="9">
        <f t="shared" ref="D68:D99" si="2">SUM(D67+B68-C68)</f>
        <v>0</v>
      </c>
      <c r="E68" s="13"/>
      <c r="F68" s="13"/>
      <c r="G68" s="13"/>
      <c r="H68" s="13"/>
      <c r="I68" s="3"/>
    </row>
    <row r="69" spans="1:9" ht="18" customHeight="1" x14ac:dyDescent="0.35">
      <c r="A69" s="7"/>
      <c r="B69" s="25"/>
      <c r="C69" s="25"/>
      <c r="D69" s="9">
        <f t="shared" si="2"/>
        <v>0</v>
      </c>
      <c r="E69" s="13"/>
      <c r="F69" s="13"/>
      <c r="G69" s="13"/>
      <c r="H69" s="13"/>
      <c r="I69" s="3"/>
    </row>
    <row r="70" spans="1:9" ht="18" customHeight="1" x14ac:dyDescent="0.35">
      <c r="A70" s="7"/>
      <c r="B70" s="25"/>
      <c r="C70" s="25"/>
      <c r="D70" s="9">
        <f t="shared" si="2"/>
        <v>0</v>
      </c>
      <c r="E70" s="13"/>
      <c r="F70" s="13"/>
      <c r="G70" s="13"/>
      <c r="H70" s="13"/>
      <c r="I70" s="3"/>
    </row>
    <row r="71" spans="1:9" ht="18" customHeight="1" x14ac:dyDescent="0.35">
      <c r="A71" s="7"/>
      <c r="B71" s="25"/>
      <c r="C71" s="25"/>
      <c r="D71" s="9">
        <f t="shared" si="2"/>
        <v>0</v>
      </c>
      <c r="E71" s="13"/>
      <c r="F71" s="13"/>
      <c r="G71" s="13"/>
      <c r="H71" s="13"/>
      <c r="I71" s="3"/>
    </row>
    <row r="72" spans="1:9" ht="18" customHeight="1" x14ac:dyDescent="0.35">
      <c r="A72" s="7"/>
      <c r="B72" s="25"/>
      <c r="C72" s="25"/>
      <c r="D72" s="9">
        <f t="shared" si="2"/>
        <v>0</v>
      </c>
      <c r="E72" s="13"/>
      <c r="F72" s="13"/>
      <c r="G72" s="13"/>
      <c r="H72" s="13"/>
      <c r="I72" s="3"/>
    </row>
    <row r="73" spans="1:9" ht="18" customHeight="1" x14ac:dyDescent="0.35">
      <c r="A73" s="7"/>
      <c r="B73" s="25"/>
      <c r="C73" s="25"/>
      <c r="D73" s="9">
        <f t="shared" si="2"/>
        <v>0</v>
      </c>
      <c r="E73" s="13"/>
      <c r="F73" s="13"/>
      <c r="G73" s="13"/>
      <c r="H73" s="13"/>
      <c r="I73" s="3"/>
    </row>
    <row r="74" spans="1:9" ht="18" customHeight="1" x14ac:dyDescent="0.35">
      <c r="A74" s="7"/>
      <c r="B74" s="25"/>
      <c r="C74" s="25"/>
      <c r="D74" s="9">
        <f t="shared" si="2"/>
        <v>0</v>
      </c>
      <c r="E74" s="13"/>
      <c r="F74" s="13"/>
      <c r="G74" s="13"/>
      <c r="H74" s="13"/>
      <c r="I74" s="3"/>
    </row>
    <row r="75" spans="1:9" ht="18" customHeight="1" x14ac:dyDescent="0.35">
      <c r="A75" s="7"/>
      <c r="B75" s="25"/>
      <c r="C75" s="25"/>
      <c r="D75" s="9">
        <f t="shared" si="2"/>
        <v>0</v>
      </c>
      <c r="E75" s="13"/>
      <c r="F75" s="13"/>
      <c r="G75" s="13"/>
      <c r="H75" s="13"/>
      <c r="I75" s="3"/>
    </row>
    <row r="76" spans="1:9" ht="18" customHeight="1" x14ac:dyDescent="0.35">
      <c r="A76" s="7"/>
      <c r="B76" s="25"/>
      <c r="C76" s="25"/>
      <c r="D76" s="9">
        <f t="shared" si="2"/>
        <v>0</v>
      </c>
      <c r="E76" s="13"/>
      <c r="F76" s="13"/>
      <c r="G76" s="13"/>
      <c r="H76" s="13"/>
      <c r="I76" s="3"/>
    </row>
    <row r="77" spans="1:9" ht="18" customHeight="1" x14ac:dyDescent="0.35">
      <c r="A77" s="7"/>
      <c r="B77" s="25"/>
      <c r="C77" s="25"/>
      <c r="D77" s="9">
        <f t="shared" si="2"/>
        <v>0</v>
      </c>
      <c r="E77" s="13"/>
      <c r="F77" s="13"/>
      <c r="G77" s="13"/>
      <c r="H77" s="13"/>
      <c r="I77" s="3"/>
    </row>
    <row r="78" spans="1:9" ht="18" customHeight="1" x14ac:dyDescent="0.35">
      <c r="A78" s="7"/>
      <c r="B78" s="25"/>
      <c r="C78" s="25"/>
      <c r="D78" s="9">
        <f t="shared" si="2"/>
        <v>0</v>
      </c>
      <c r="E78" s="13"/>
      <c r="F78" s="13"/>
      <c r="G78" s="13"/>
      <c r="H78" s="13"/>
      <c r="I78" s="3"/>
    </row>
    <row r="79" spans="1:9" ht="18" customHeight="1" x14ac:dyDescent="0.35">
      <c r="A79" s="7"/>
      <c r="B79" s="25"/>
      <c r="C79" s="25"/>
      <c r="D79" s="9">
        <f t="shared" si="2"/>
        <v>0</v>
      </c>
      <c r="E79" s="13"/>
      <c r="F79" s="13"/>
      <c r="G79" s="13"/>
      <c r="H79" s="13"/>
      <c r="I79" s="3"/>
    </row>
    <row r="80" spans="1:9" ht="18" customHeight="1" x14ac:dyDescent="0.35">
      <c r="A80" s="7"/>
      <c r="B80" s="25"/>
      <c r="C80" s="25"/>
      <c r="D80" s="9">
        <f t="shared" si="2"/>
        <v>0</v>
      </c>
      <c r="E80" s="13"/>
      <c r="F80" s="13"/>
      <c r="G80" s="13"/>
      <c r="H80" s="13"/>
      <c r="I80" s="3"/>
    </row>
    <row r="81" spans="1:9" ht="18" customHeight="1" x14ac:dyDescent="0.35">
      <c r="A81" s="7"/>
      <c r="B81" s="25"/>
      <c r="C81" s="25"/>
      <c r="D81" s="9">
        <f t="shared" si="2"/>
        <v>0</v>
      </c>
      <c r="E81" s="13"/>
      <c r="F81" s="13"/>
      <c r="G81" s="13"/>
      <c r="H81" s="13"/>
      <c r="I81" s="3"/>
    </row>
    <row r="82" spans="1:9" ht="18" customHeight="1" x14ac:dyDescent="0.35">
      <c r="A82" s="7"/>
      <c r="B82" s="25"/>
      <c r="C82" s="25"/>
      <c r="D82" s="9">
        <f t="shared" si="2"/>
        <v>0</v>
      </c>
      <c r="E82" s="13"/>
      <c r="F82" s="13"/>
      <c r="G82" s="13"/>
      <c r="H82" s="13"/>
      <c r="I82" s="3"/>
    </row>
    <row r="83" spans="1:9" ht="18" customHeight="1" x14ac:dyDescent="0.35">
      <c r="A83" s="7"/>
      <c r="B83" s="25"/>
      <c r="C83" s="25"/>
      <c r="D83" s="9">
        <f t="shared" si="2"/>
        <v>0</v>
      </c>
      <c r="E83" s="13"/>
      <c r="F83" s="13"/>
      <c r="G83" s="13"/>
      <c r="H83" s="13"/>
      <c r="I83" s="3"/>
    </row>
    <row r="84" spans="1:9" ht="18" customHeight="1" x14ac:dyDescent="0.35">
      <c r="A84" s="7"/>
      <c r="B84" s="25"/>
      <c r="C84" s="25"/>
      <c r="D84" s="9">
        <f t="shared" si="2"/>
        <v>0</v>
      </c>
      <c r="E84" s="13"/>
      <c r="F84" s="13"/>
      <c r="G84" s="13"/>
      <c r="H84" s="13"/>
      <c r="I84" s="3"/>
    </row>
    <row r="85" spans="1:9" ht="18" customHeight="1" x14ac:dyDescent="0.35">
      <c r="A85" s="7"/>
      <c r="B85" s="25"/>
      <c r="C85" s="25"/>
      <c r="D85" s="9">
        <f t="shared" si="2"/>
        <v>0</v>
      </c>
      <c r="E85" s="13"/>
      <c r="F85" s="13"/>
      <c r="G85" s="13"/>
      <c r="H85" s="13"/>
      <c r="I85" s="3"/>
    </row>
    <row r="86" spans="1:9" ht="18" customHeight="1" x14ac:dyDescent="0.35">
      <c r="A86" s="7"/>
      <c r="B86" s="25"/>
      <c r="C86" s="25"/>
      <c r="D86" s="9">
        <f t="shared" si="2"/>
        <v>0</v>
      </c>
      <c r="E86" s="13"/>
      <c r="F86" s="13"/>
      <c r="G86" s="13"/>
      <c r="H86" s="13"/>
      <c r="I86" s="3"/>
    </row>
    <row r="87" spans="1:9" ht="18" customHeight="1" x14ac:dyDescent="0.35">
      <c r="A87" s="7"/>
      <c r="B87" s="25"/>
      <c r="C87" s="25"/>
      <c r="D87" s="9">
        <f t="shared" si="2"/>
        <v>0</v>
      </c>
      <c r="E87" s="13"/>
      <c r="F87" s="13"/>
      <c r="G87" s="13"/>
      <c r="H87" s="13"/>
      <c r="I87" s="3"/>
    </row>
    <row r="88" spans="1:9" ht="18" customHeight="1" x14ac:dyDescent="0.35">
      <c r="A88" s="7"/>
      <c r="B88" s="25"/>
      <c r="C88" s="25"/>
      <c r="D88" s="9">
        <f t="shared" si="2"/>
        <v>0</v>
      </c>
      <c r="E88" s="13"/>
      <c r="F88" s="13"/>
      <c r="G88" s="13"/>
      <c r="H88" s="13"/>
      <c r="I88" s="3"/>
    </row>
    <row r="89" spans="1:9" ht="18" customHeight="1" x14ac:dyDescent="0.35">
      <c r="A89" s="7"/>
      <c r="B89" s="25"/>
      <c r="C89" s="25"/>
      <c r="D89" s="9">
        <f t="shared" si="2"/>
        <v>0</v>
      </c>
      <c r="E89" s="13"/>
      <c r="F89" s="13"/>
      <c r="G89" s="13"/>
      <c r="H89" s="13"/>
      <c r="I89" s="3"/>
    </row>
    <row r="90" spans="1:9" ht="18" customHeight="1" x14ac:dyDescent="0.35">
      <c r="A90" s="7"/>
      <c r="B90" s="25"/>
      <c r="C90" s="25"/>
      <c r="D90" s="9">
        <f t="shared" si="2"/>
        <v>0</v>
      </c>
      <c r="E90" s="13"/>
      <c r="F90" s="13"/>
      <c r="G90" s="13"/>
      <c r="H90" s="13"/>
      <c r="I90" s="3"/>
    </row>
    <row r="91" spans="1:9" ht="18" customHeight="1" x14ac:dyDescent="0.35">
      <c r="A91" s="7"/>
      <c r="B91" s="25"/>
      <c r="C91" s="25"/>
      <c r="D91" s="9">
        <f t="shared" si="2"/>
        <v>0</v>
      </c>
      <c r="E91" s="13"/>
      <c r="F91" s="13"/>
      <c r="G91" s="13"/>
      <c r="H91" s="13"/>
      <c r="I91" s="3"/>
    </row>
    <row r="92" spans="1:9" ht="18" customHeight="1" x14ac:dyDescent="0.35">
      <c r="A92" s="7"/>
      <c r="B92" s="25"/>
      <c r="C92" s="25"/>
      <c r="D92" s="9">
        <f t="shared" si="2"/>
        <v>0</v>
      </c>
      <c r="E92" s="13"/>
      <c r="F92" s="13"/>
      <c r="G92" s="13"/>
      <c r="H92" s="13"/>
      <c r="I92" s="3"/>
    </row>
    <row r="93" spans="1:9" ht="18" customHeight="1" x14ac:dyDescent="0.35">
      <c r="A93" s="7"/>
      <c r="B93" s="25"/>
      <c r="C93" s="25"/>
      <c r="D93" s="9">
        <f t="shared" si="2"/>
        <v>0</v>
      </c>
      <c r="E93" s="13"/>
      <c r="F93" s="13"/>
      <c r="G93" s="13"/>
      <c r="H93" s="13"/>
      <c r="I93" s="3"/>
    </row>
    <row r="94" spans="1:9" ht="18" customHeight="1" x14ac:dyDescent="0.35">
      <c r="A94" s="7"/>
      <c r="B94" s="25"/>
      <c r="C94" s="25"/>
      <c r="D94" s="9">
        <f t="shared" si="2"/>
        <v>0</v>
      </c>
      <c r="E94" s="13"/>
      <c r="F94" s="13"/>
      <c r="G94" s="13"/>
      <c r="H94" s="13"/>
      <c r="I94" s="3"/>
    </row>
    <row r="95" spans="1:9" ht="18" customHeight="1" x14ac:dyDescent="0.35">
      <c r="A95" s="7"/>
      <c r="B95" s="25"/>
      <c r="C95" s="25"/>
      <c r="D95" s="9">
        <f t="shared" si="2"/>
        <v>0</v>
      </c>
      <c r="E95" s="13"/>
      <c r="F95" s="13"/>
      <c r="G95" s="13"/>
      <c r="H95" s="13"/>
      <c r="I95" s="3"/>
    </row>
    <row r="96" spans="1:9" ht="18" customHeight="1" x14ac:dyDescent="0.35">
      <c r="A96" s="7"/>
      <c r="B96" s="25"/>
      <c r="C96" s="25"/>
      <c r="D96" s="9">
        <f t="shared" si="2"/>
        <v>0</v>
      </c>
      <c r="E96" s="13"/>
      <c r="F96" s="13"/>
      <c r="G96" s="13"/>
      <c r="H96" s="13"/>
      <c r="I96" s="3"/>
    </row>
    <row r="97" spans="1:9" ht="18" customHeight="1" x14ac:dyDescent="0.35">
      <c r="A97" s="7"/>
      <c r="B97" s="25"/>
      <c r="C97" s="25"/>
      <c r="D97" s="9">
        <f t="shared" si="2"/>
        <v>0</v>
      </c>
      <c r="E97" s="13"/>
      <c r="F97" s="13"/>
      <c r="G97" s="13"/>
      <c r="H97" s="13"/>
      <c r="I97" s="3"/>
    </row>
    <row r="98" spans="1:9" ht="18" customHeight="1" x14ac:dyDescent="0.35">
      <c r="A98" s="7"/>
      <c r="B98" s="25"/>
      <c r="C98" s="25"/>
      <c r="D98" s="9">
        <f t="shared" si="2"/>
        <v>0</v>
      </c>
      <c r="E98" s="13"/>
      <c r="F98" s="13"/>
      <c r="G98" s="13"/>
      <c r="H98" s="13"/>
      <c r="I98" s="3"/>
    </row>
    <row r="99" spans="1:9" ht="18" customHeight="1" x14ac:dyDescent="0.35">
      <c r="A99" s="7"/>
      <c r="B99" s="25"/>
      <c r="C99" s="25"/>
      <c r="D99" s="9">
        <f t="shared" si="2"/>
        <v>0</v>
      </c>
      <c r="E99" s="13"/>
      <c r="F99" s="13"/>
      <c r="G99" s="13"/>
      <c r="H99" s="13"/>
      <c r="I99" s="3"/>
    </row>
    <row r="100" spans="1:9" ht="18" customHeight="1" x14ac:dyDescent="0.35">
      <c r="A100" s="7"/>
      <c r="B100" s="25"/>
      <c r="C100" s="25"/>
      <c r="D100" s="9">
        <f t="shared" ref="D100:D101" si="3">SUM(D99+B100-C100)</f>
        <v>0</v>
      </c>
      <c r="E100" s="13"/>
      <c r="F100" s="13"/>
      <c r="G100" s="13"/>
      <c r="H100" s="13"/>
      <c r="I100" s="3"/>
    </row>
    <row r="101" spans="1:9" ht="18" customHeight="1" x14ac:dyDescent="0.35">
      <c r="A101" s="7"/>
      <c r="B101" s="25"/>
      <c r="C101" s="25"/>
      <c r="D101" s="9">
        <f t="shared" si="3"/>
        <v>0</v>
      </c>
      <c r="E101" s="13"/>
      <c r="F101" s="13"/>
      <c r="G101" s="13"/>
      <c r="H101" s="13"/>
      <c r="I101" s="3"/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IV99"/>
  <sheetViews>
    <sheetView showGridLines="0" workbookViewId="0">
      <selection activeCell="C3" sqref="C3"/>
    </sheetView>
  </sheetViews>
  <sheetFormatPr defaultColWidth="6.59765625" defaultRowHeight="14.15" customHeight="1" x14ac:dyDescent="0.35"/>
  <cols>
    <col min="1" max="1" width="7.06640625" style="14" customWidth="1"/>
    <col min="2" max="2" width="10.6640625" style="14" customWidth="1"/>
    <col min="3" max="3" width="6.59765625" style="14" customWidth="1"/>
    <col min="4" max="4" width="11.19921875" style="14" customWidth="1"/>
    <col min="5" max="7" width="6.59765625" style="14" customWidth="1"/>
    <col min="8" max="8" width="37.86328125" style="14" customWidth="1"/>
    <col min="9" max="256" width="6.59765625" style="14" customWidth="1"/>
  </cols>
  <sheetData>
    <row r="1" spans="1:9" ht="18" customHeight="1" thickBot="1" x14ac:dyDescent="0.4">
      <c r="A1" s="21" t="s">
        <v>157</v>
      </c>
      <c r="B1" s="21" t="s">
        <v>158</v>
      </c>
      <c r="C1" s="21" t="s">
        <v>159</v>
      </c>
      <c r="D1" s="21" t="s">
        <v>34</v>
      </c>
      <c r="E1" s="21" t="s">
        <v>408</v>
      </c>
      <c r="F1" s="21" t="s">
        <v>162</v>
      </c>
      <c r="G1" s="21" t="s">
        <v>3</v>
      </c>
      <c r="H1" s="21" t="s">
        <v>163</v>
      </c>
      <c r="I1" s="3"/>
    </row>
    <row r="2" spans="1:9" ht="18" customHeight="1" x14ac:dyDescent="0.35">
      <c r="A2" s="18"/>
      <c r="B2" s="19"/>
      <c r="C2" s="19"/>
      <c r="D2" s="19">
        <v>0</v>
      </c>
      <c r="E2" s="20"/>
      <c r="F2" s="20"/>
      <c r="G2" s="20"/>
      <c r="H2" s="20"/>
      <c r="I2" s="3"/>
    </row>
    <row r="3" spans="1:9" ht="18" customHeight="1" x14ac:dyDescent="0.35">
      <c r="A3" s="7"/>
      <c r="B3" s="9"/>
      <c r="C3" s="9"/>
      <c r="D3" s="9">
        <f t="shared" ref="D3:D34" si="0">SUM(D2+B3-C3)</f>
        <v>0</v>
      </c>
      <c r="E3" s="13"/>
      <c r="F3" s="13"/>
      <c r="G3" s="13"/>
      <c r="H3" s="13"/>
      <c r="I3" s="3"/>
    </row>
    <row r="4" spans="1:9" ht="18" customHeight="1" x14ac:dyDescent="0.35">
      <c r="A4" s="7"/>
      <c r="B4" s="9"/>
      <c r="C4" s="9"/>
      <c r="D4" s="9">
        <f t="shared" si="0"/>
        <v>0</v>
      </c>
      <c r="E4" s="13"/>
      <c r="F4" s="13"/>
      <c r="G4" s="13"/>
      <c r="H4" s="13"/>
      <c r="I4" s="15"/>
    </row>
    <row r="5" spans="1:9" ht="18" customHeight="1" x14ac:dyDescent="0.35">
      <c r="A5" s="7"/>
      <c r="B5" s="9"/>
      <c r="C5" s="9"/>
      <c r="D5" s="9">
        <f t="shared" si="0"/>
        <v>0</v>
      </c>
      <c r="E5" s="13"/>
      <c r="F5" s="13"/>
      <c r="G5" s="13"/>
      <c r="H5" s="13"/>
      <c r="I5" s="3"/>
    </row>
    <row r="6" spans="1:9" ht="18" customHeight="1" x14ac:dyDescent="0.35">
      <c r="A6" s="7"/>
      <c r="B6" s="9"/>
      <c r="C6" s="9"/>
      <c r="D6" s="9">
        <f t="shared" si="0"/>
        <v>0</v>
      </c>
      <c r="E6" s="13"/>
      <c r="F6" s="13"/>
      <c r="G6" s="13"/>
      <c r="H6" s="13"/>
      <c r="I6" s="3"/>
    </row>
    <row r="7" spans="1:9" ht="18" customHeight="1" x14ac:dyDescent="0.35">
      <c r="A7" s="7"/>
      <c r="B7" s="9"/>
      <c r="C7" s="9"/>
      <c r="D7" s="9">
        <f t="shared" si="0"/>
        <v>0</v>
      </c>
      <c r="E7" s="13"/>
      <c r="F7" s="13"/>
      <c r="G7" s="13"/>
      <c r="H7" s="13"/>
      <c r="I7" s="3"/>
    </row>
    <row r="8" spans="1:9" ht="18" customHeight="1" x14ac:dyDescent="0.35">
      <c r="A8" s="7"/>
      <c r="B8" s="9"/>
      <c r="C8" s="9"/>
      <c r="D8" s="9">
        <f t="shared" si="0"/>
        <v>0</v>
      </c>
      <c r="E8" s="13"/>
      <c r="F8" s="13"/>
      <c r="G8" s="13"/>
      <c r="H8" s="13"/>
      <c r="I8" s="3"/>
    </row>
    <row r="9" spans="1:9" ht="18" customHeight="1" x14ac:dyDescent="0.35">
      <c r="A9" s="7"/>
      <c r="B9" s="9"/>
      <c r="C9" s="9"/>
      <c r="D9" s="9">
        <f t="shared" si="0"/>
        <v>0</v>
      </c>
      <c r="E9" s="13"/>
      <c r="F9" s="13"/>
      <c r="G9" s="13"/>
      <c r="H9" s="13"/>
      <c r="I9" s="3"/>
    </row>
    <row r="10" spans="1:9" ht="18" customHeight="1" x14ac:dyDescent="0.35">
      <c r="A10" s="7"/>
      <c r="B10" s="9"/>
      <c r="C10" s="9"/>
      <c r="D10" s="9">
        <f t="shared" si="0"/>
        <v>0</v>
      </c>
      <c r="E10" s="13"/>
      <c r="F10" s="13"/>
      <c r="G10" s="13"/>
      <c r="H10" s="13"/>
      <c r="I10" s="3"/>
    </row>
    <row r="11" spans="1:9" ht="18" customHeight="1" x14ac:dyDescent="0.35">
      <c r="A11" s="7"/>
      <c r="B11" s="9"/>
      <c r="C11" s="9"/>
      <c r="D11" s="9">
        <f t="shared" si="0"/>
        <v>0</v>
      </c>
      <c r="E11" s="13"/>
      <c r="F11" s="13"/>
      <c r="G11" s="13"/>
      <c r="H11" s="13"/>
      <c r="I11" s="3"/>
    </row>
    <row r="12" spans="1:9" ht="18" customHeight="1" x14ac:dyDescent="0.35">
      <c r="A12" s="7"/>
      <c r="B12" s="9"/>
      <c r="C12" s="9"/>
      <c r="D12" s="9">
        <f t="shared" si="0"/>
        <v>0</v>
      </c>
      <c r="E12" s="13"/>
      <c r="F12" s="13"/>
      <c r="G12" s="13"/>
      <c r="H12" s="13"/>
      <c r="I12" s="3"/>
    </row>
    <row r="13" spans="1:9" ht="18" customHeight="1" x14ac:dyDescent="0.35">
      <c r="A13" s="7"/>
      <c r="B13" s="9"/>
      <c r="C13" s="9"/>
      <c r="D13" s="9">
        <f t="shared" si="0"/>
        <v>0</v>
      </c>
      <c r="E13" s="13"/>
      <c r="F13" s="13"/>
      <c r="G13" s="13"/>
      <c r="H13" s="13"/>
      <c r="I13" s="3"/>
    </row>
    <row r="14" spans="1:9" ht="18" customHeight="1" x14ac:dyDescent="0.35">
      <c r="A14" s="7"/>
      <c r="B14" s="9"/>
      <c r="C14" s="9"/>
      <c r="D14" s="9">
        <f t="shared" si="0"/>
        <v>0</v>
      </c>
      <c r="E14" s="13"/>
      <c r="F14" s="13"/>
      <c r="G14" s="13"/>
      <c r="H14" s="13"/>
      <c r="I14" s="3"/>
    </row>
    <row r="15" spans="1:9" ht="18" customHeight="1" x14ac:dyDescent="0.35">
      <c r="A15" s="7"/>
      <c r="B15" s="9"/>
      <c r="C15" s="9"/>
      <c r="D15" s="9">
        <f t="shared" si="0"/>
        <v>0</v>
      </c>
      <c r="E15" s="13"/>
      <c r="F15" s="13"/>
      <c r="G15" s="13"/>
      <c r="H15" s="13"/>
      <c r="I15" s="3"/>
    </row>
    <row r="16" spans="1:9" ht="18" customHeight="1" x14ac:dyDescent="0.35">
      <c r="A16" s="7"/>
      <c r="B16" s="9"/>
      <c r="C16" s="9"/>
      <c r="D16" s="9">
        <f t="shared" si="0"/>
        <v>0</v>
      </c>
      <c r="E16" s="13"/>
      <c r="F16" s="13"/>
      <c r="G16" s="13"/>
      <c r="H16" s="13"/>
      <c r="I16" s="3"/>
    </row>
    <row r="17" spans="1:9" ht="18" customHeight="1" x14ac:dyDescent="0.35">
      <c r="A17" s="7"/>
      <c r="B17" s="9"/>
      <c r="C17" s="9"/>
      <c r="D17" s="9">
        <f t="shared" si="0"/>
        <v>0</v>
      </c>
      <c r="E17" s="13"/>
      <c r="F17" s="13"/>
      <c r="G17" s="13"/>
      <c r="H17" s="13"/>
      <c r="I17" s="3"/>
    </row>
    <row r="18" spans="1:9" ht="18" customHeight="1" x14ac:dyDescent="0.35">
      <c r="A18" s="7"/>
      <c r="B18" s="9"/>
      <c r="C18" s="9"/>
      <c r="D18" s="9">
        <f t="shared" si="0"/>
        <v>0</v>
      </c>
      <c r="E18" s="13"/>
      <c r="F18" s="13"/>
      <c r="G18" s="13"/>
      <c r="H18" s="13"/>
      <c r="I18" s="3"/>
    </row>
    <row r="19" spans="1:9" ht="18" customHeight="1" x14ac:dyDescent="0.35">
      <c r="A19" s="7"/>
      <c r="B19" s="9"/>
      <c r="C19" s="9"/>
      <c r="D19" s="9">
        <f t="shared" si="0"/>
        <v>0</v>
      </c>
      <c r="E19" s="13"/>
      <c r="F19" s="13"/>
      <c r="G19" s="13"/>
      <c r="H19" s="13"/>
      <c r="I19" s="3"/>
    </row>
    <row r="20" spans="1:9" ht="18" customHeight="1" x14ac:dyDescent="0.35">
      <c r="A20" s="7"/>
      <c r="B20" s="9"/>
      <c r="C20" s="9"/>
      <c r="D20" s="9">
        <f t="shared" si="0"/>
        <v>0</v>
      </c>
      <c r="E20" s="13"/>
      <c r="F20" s="13"/>
      <c r="G20" s="13"/>
      <c r="H20" s="13"/>
      <c r="I20" s="3"/>
    </row>
    <row r="21" spans="1:9" ht="18" customHeight="1" x14ac:dyDescent="0.35">
      <c r="A21" s="7"/>
      <c r="B21" s="9"/>
      <c r="C21" s="9"/>
      <c r="D21" s="9">
        <f t="shared" si="0"/>
        <v>0</v>
      </c>
      <c r="E21" s="13"/>
      <c r="F21" s="13"/>
      <c r="G21" s="13"/>
      <c r="H21" s="13"/>
      <c r="I21" s="3"/>
    </row>
    <row r="22" spans="1:9" ht="18" customHeight="1" x14ac:dyDescent="0.35">
      <c r="A22" s="7"/>
      <c r="B22" s="9"/>
      <c r="C22" s="9"/>
      <c r="D22" s="9">
        <f t="shared" si="0"/>
        <v>0</v>
      </c>
      <c r="E22" s="13"/>
      <c r="F22" s="13"/>
      <c r="G22" s="13"/>
      <c r="H22" s="13"/>
      <c r="I22" s="3"/>
    </row>
    <row r="23" spans="1:9" ht="18" customHeight="1" x14ac:dyDescent="0.35">
      <c r="A23" s="7"/>
      <c r="B23" s="9"/>
      <c r="C23" s="9"/>
      <c r="D23" s="9">
        <f t="shared" si="0"/>
        <v>0</v>
      </c>
      <c r="E23" s="13"/>
      <c r="F23" s="13"/>
      <c r="G23" s="13"/>
      <c r="H23" s="13"/>
      <c r="I23" s="3"/>
    </row>
    <row r="24" spans="1:9" ht="18" customHeight="1" x14ac:dyDescent="0.35">
      <c r="A24" s="7"/>
      <c r="B24" s="9"/>
      <c r="C24" s="9"/>
      <c r="D24" s="9">
        <f t="shared" si="0"/>
        <v>0</v>
      </c>
      <c r="E24" s="13"/>
      <c r="F24" s="13"/>
      <c r="G24" s="13"/>
      <c r="H24" s="13"/>
      <c r="I24" s="3"/>
    </row>
    <row r="25" spans="1:9" ht="18" customHeight="1" x14ac:dyDescent="0.35">
      <c r="A25" s="7"/>
      <c r="B25" s="9"/>
      <c r="C25" s="9"/>
      <c r="D25" s="9">
        <f t="shared" si="0"/>
        <v>0</v>
      </c>
      <c r="E25" s="13"/>
      <c r="F25" s="13"/>
      <c r="G25" s="13"/>
      <c r="H25" s="13"/>
      <c r="I25" s="3"/>
    </row>
    <row r="26" spans="1:9" ht="18" customHeight="1" x14ac:dyDescent="0.35">
      <c r="A26" s="7"/>
      <c r="B26" s="9"/>
      <c r="C26" s="9"/>
      <c r="D26" s="9">
        <f t="shared" si="0"/>
        <v>0</v>
      </c>
      <c r="E26" s="13"/>
      <c r="F26" s="13"/>
      <c r="G26" s="13"/>
      <c r="H26" s="13"/>
      <c r="I26" s="3"/>
    </row>
    <row r="27" spans="1:9" ht="18" customHeight="1" x14ac:dyDescent="0.35">
      <c r="A27" s="7"/>
      <c r="B27" s="9"/>
      <c r="C27" s="9"/>
      <c r="D27" s="9">
        <f t="shared" si="0"/>
        <v>0</v>
      </c>
      <c r="E27" s="13"/>
      <c r="F27" s="13"/>
      <c r="G27" s="13"/>
      <c r="H27" s="13"/>
      <c r="I27" s="3"/>
    </row>
    <row r="28" spans="1:9" ht="18" customHeight="1" x14ac:dyDescent="0.35">
      <c r="A28" s="7"/>
      <c r="B28" s="9"/>
      <c r="C28" s="9"/>
      <c r="D28" s="9">
        <f t="shared" si="0"/>
        <v>0</v>
      </c>
      <c r="E28" s="13"/>
      <c r="F28" s="13"/>
      <c r="G28" s="13"/>
      <c r="H28" s="13"/>
      <c r="I28" s="3"/>
    </row>
    <row r="29" spans="1:9" ht="18" customHeight="1" x14ac:dyDescent="0.35">
      <c r="A29" s="7"/>
      <c r="B29" s="9"/>
      <c r="C29" s="9"/>
      <c r="D29" s="9">
        <f t="shared" si="0"/>
        <v>0</v>
      </c>
      <c r="E29" s="13"/>
      <c r="F29" s="13"/>
      <c r="G29" s="13"/>
      <c r="H29" s="13"/>
      <c r="I29" s="3"/>
    </row>
    <row r="30" spans="1:9" ht="18" customHeight="1" x14ac:dyDescent="0.35">
      <c r="A30" s="7"/>
      <c r="B30" s="9"/>
      <c r="C30" s="9"/>
      <c r="D30" s="9">
        <f t="shared" si="0"/>
        <v>0</v>
      </c>
      <c r="E30" s="13"/>
      <c r="F30" s="13"/>
      <c r="G30" s="13"/>
      <c r="H30" s="13"/>
      <c r="I30" s="3"/>
    </row>
    <row r="31" spans="1:9" ht="18" customHeight="1" x14ac:dyDescent="0.35">
      <c r="A31" s="7"/>
      <c r="B31" s="9"/>
      <c r="C31" s="9"/>
      <c r="D31" s="9">
        <f t="shared" si="0"/>
        <v>0</v>
      </c>
      <c r="E31" s="13"/>
      <c r="F31" s="13"/>
      <c r="G31" s="13"/>
      <c r="H31" s="13"/>
      <c r="I31" s="3"/>
    </row>
    <row r="32" spans="1:9" ht="18" customHeight="1" x14ac:dyDescent="0.35">
      <c r="A32" s="7"/>
      <c r="B32" s="9"/>
      <c r="C32" s="9"/>
      <c r="D32" s="9">
        <f t="shared" si="0"/>
        <v>0</v>
      </c>
      <c r="E32" s="13"/>
      <c r="F32" s="13"/>
      <c r="G32" s="13"/>
      <c r="H32" s="13"/>
      <c r="I32" s="3"/>
    </row>
    <row r="33" spans="1:9" ht="18" customHeight="1" x14ac:dyDescent="0.35">
      <c r="A33" s="7"/>
      <c r="B33" s="9"/>
      <c r="C33" s="9"/>
      <c r="D33" s="9">
        <f t="shared" si="0"/>
        <v>0</v>
      </c>
      <c r="E33" s="13"/>
      <c r="F33" s="13"/>
      <c r="G33" s="13"/>
      <c r="H33" s="13"/>
      <c r="I33" s="3"/>
    </row>
    <row r="34" spans="1:9" ht="18" customHeight="1" x14ac:dyDescent="0.35">
      <c r="A34" s="7"/>
      <c r="B34" s="9"/>
      <c r="C34" s="9"/>
      <c r="D34" s="9">
        <f t="shared" si="0"/>
        <v>0</v>
      </c>
      <c r="E34" s="13"/>
      <c r="F34" s="13"/>
      <c r="G34" s="13"/>
      <c r="H34" s="13"/>
      <c r="I34" s="3"/>
    </row>
    <row r="35" spans="1:9" ht="18" customHeight="1" x14ac:dyDescent="0.35">
      <c r="A35" s="7"/>
      <c r="B35" s="9"/>
      <c r="C35" s="9"/>
      <c r="D35" s="9">
        <f t="shared" ref="D35:D66" si="1">SUM(D34+B35-C35)</f>
        <v>0</v>
      </c>
      <c r="E35" s="13"/>
      <c r="F35" s="13"/>
      <c r="G35" s="13"/>
      <c r="H35" s="13"/>
      <c r="I35" s="3"/>
    </row>
    <row r="36" spans="1:9" ht="18" customHeight="1" x14ac:dyDescent="0.35">
      <c r="A36" s="7"/>
      <c r="B36" s="9"/>
      <c r="C36" s="9"/>
      <c r="D36" s="9">
        <f t="shared" si="1"/>
        <v>0</v>
      </c>
      <c r="E36" s="13"/>
      <c r="F36" s="13"/>
      <c r="G36" s="13"/>
      <c r="H36" s="13"/>
      <c r="I36" s="3"/>
    </row>
    <row r="37" spans="1:9" ht="18" customHeight="1" x14ac:dyDescent="0.35">
      <c r="A37" s="7"/>
      <c r="B37" s="9"/>
      <c r="C37" s="9"/>
      <c r="D37" s="9">
        <f t="shared" si="1"/>
        <v>0</v>
      </c>
      <c r="E37" s="13"/>
      <c r="F37" s="13"/>
      <c r="G37" s="13"/>
      <c r="H37" s="13"/>
      <c r="I37" s="3"/>
    </row>
    <row r="38" spans="1:9" ht="18" customHeight="1" x14ac:dyDescent="0.35">
      <c r="A38" s="7"/>
      <c r="B38" s="9"/>
      <c r="C38" s="9"/>
      <c r="D38" s="9">
        <f t="shared" si="1"/>
        <v>0</v>
      </c>
      <c r="E38" s="13"/>
      <c r="F38" s="13"/>
      <c r="G38" s="13"/>
      <c r="H38" s="13"/>
      <c r="I38" s="3"/>
    </row>
    <row r="39" spans="1:9" ht="18" customHeight="1" x14ac:dyDescent="0.35">
      <c r="A39" s="7"/>
      <c r="B39" s="9"/>
      <c r="C39" s="9"/>
      <c r="D39" s="9">
        <f t="shared" si="1"/>
        <v>0</v>
      </c>
      <c r="E39" s="13"/>
      <c r="F39" s="13"/>
      <c r="G39" s="13"/>
      <c r="H39" s="13"/>
      <c r="I39" s="3"/>
    </row>
    <row r="40" spans="1:9" ht="18" customHeight="1" x14ac:dyDescent="0.35">
      <c r="A40" s="7"/>
      <c r="B40" s="9"/>
      <c r="C40" s="9"/>
      <c r="D40" s="9">
        <f t="shared" si="1"/>
        <v>0</v>
      </c>
      <c r="E40" s="13"/>
      <c r="F40" s="13"/>
      <c r="G40" s="13"/>
      <c r="H40" s="13"/>
      <c r="I40" s="3"/>
    </row>
    <row r="41" spans="1:9" ht="18" customHeight="1" x14ac:dyDescent="0.35">
      <c r="A41" s="7"/>
      <c r="B41" s="9"/>
      <c r="C41" s="9"/>
      <c r="D41" s="9">
        <f t="shared" si="1"/>
        <v>0</v>
      </c>
      <c r="E41" s="13"/>
      <c r="F41" s="13"/>
      <c r="G41" s="13"/>
      <c r="H41" s="13"/>
      <c r="I41" s="3"/>
    </row>
    <row r="42" spans="1:9" ht="18" customHeight="1" x14ac:dyDescent="0.35">
      <c r="A42" s="7"/>
      <c r="B42" s="9"/>
      <c r="C42" s="9"/>
      <c r="D42" s="9">
        <f t="shared" si="1"/>
        <v>0</v>
      </c>
      <c r="E42" s="13"/>
      <c r="F42" s="13"/>
      <c r="G42" s="13"/>
      <c r="H42" s="13"/>
      <c r="I42" s="3"/>
    </row>
    <row r="43" spans="1:9" ht="18" customHeight="1" x14ac:dyDescent="0.35">
      <c r="A43" s="7"/>
      <c r="B43" s="9"/>
      <c r="C43" s="9"/>
      <c r="D43" s="9">
        <f t="shared" si="1"/>
        <v>0</v>
      </c>
      <c r="E43" s="13"/>
      <c r="F43" s="13"/>
      <c r="G43" s="13"/>
      <c r="H43" s="13"/>
      <c r="I43" s="3"/>
    </row>
    <row r="44" spans="1:9" ht="18" customHeight="1" x14ac:dyDescent="0.35">
      <c r="A44" s="7"/>
      <c r="B44" s="9"/>
      <c r="C44" s="9"/>
      <c r="D44" s="9">
        <f t="shared" si="1"/>
        <v>0</v>
      </c>
      <c r="E44" s="13"/>
      <c r="F44" s="13"/>
      <c r="G44" s="13"/>
      <c r="H44" s="13"/>
      <c r="I44" s="3"/>
    </row>
    <row r="45" spans="1:9" ht="18" customHeight="1" x14ac:dyDescent="0.35">
      <c r="A45" s="7"/>
      <c r="B45" s="9"/>
      <c r="C45" s="9"/>
      <c r="D45" s="9">
        <f t="shared" si="1"/>
        <v>0</v>
      </c>
      <c r="E45" s="13"/>
      <c r="F45" s="13"/>
      <c r="G45" s="13"/>
      <c r="H45" s="13"/>
      <c r="I45" s="3"/>
    </row>
    <row r="46" spans="1:9" ht="18" customHeight="1" x14ac:dyDescent="0.35">
      <c r="A46" s="7"/>
      <c r="B46" s="9"/>
      <c r="C46" s="9"/>
      <c r="D46" s="9">
        <f t="shared" si="1"/>
        <v>0</v>
      </c>
      <c r="E46" s="13"/>
      <c r="F46" s="13"/>
      <c r="G46" s="13"/>
      <c r="H46" s="13"/>
      <c r="I46" s="3"/>
    </row>
    <row r="47" spans="1:9" ht="18" customHeight="1" x14ac:dyDescent="0.35">
      <c r="A47" s="7"/>
      <c r="B47" s="9"/>
      <c r="C47" s="9"/>
      <c r="D47" s="9">
        <f t="shared" si="1"/>
        <v>0</v>
      </c>
      <c r="E47" s="13"/>
      <c r="F47" s="13"/>
      <c r="G47" s="13"/>
      <c r="H47" s="13"/>
      <c r="I47" s="3"/>
    </row>
    <row r="48" spans="1:9" ht="18" customHeight="1" x14ac:dyDescent="0.35">
      <c r="A48" s="7"/>
      <c r="B48" s="9"/>
      <c r="C48" s="9"/>
      <c r="D48" s="9">
        <f t="shared" si="1"/>
        <v>0</v>
      </c>
      <c r="E48" s="13"/>
      <c r="F48" s="13"/>
      <c r="G48" s="13"/>
      <c r="H48" s="13"/>
      <c r="I48" s="3"/>
    </row>
    <row r="49" spans="1:14" ht="18" customHeight="1" x14ac:dyDescent="0.35">
      <c r="A49" s="7"/>
      <c r="B49" s="9"/>
      <c r="C49" s="9"/>
      <c r="D49" s="9">
        <f t="shared" si="1"/>
        <v>0</v>
      </c>
      <c r="E49" s="13"/>
      <c r="F49" s="13"/>
      <c r="G49" s="13"/>
      <c r="H49" s="13"/>
      <c r="I49" s="3"/>
    </row>
    <row r="50" spans="1:14" ht="18" customHeight="1" x14ac:dyDescent="0.35">
      <c r="A50" s="7"/>
      <c r="B50" s="9"/>
      <c r="C50" s="9"/>
      <c r="D50" s="9">
        <f t="shared" si="1"/>
        <v>0</v>
      </c>
      <c r="E50" s="13"/>
      <c r="F50" s="13"/>
      <c r="G50" s="13"/>
      <c r="H50" s="13"/>
      <c r="I50" s="3"/>
    </row>
    <row r="51" spans="1:14" ht="18" customHeight="1" x14ac:dyDescent="0.35">
      <c r="A51" s="7"/>
      <c r="B51" s="9"/>
      <c r="C51" s="9"/>
      <c r="D51" s="9">
        <f t="shared" si="1"/>
        <v>0</v>
      </c>
      <c r="E51" s="13"/>
      <c r="F51" s="13"/>
      <c r="G51" s="13"/>
      <c r="H51" s="13"/>
      <c r="I51" s="3"/>
    </row>
    <row r="52" spans="1:14" ht="18" customHeight="1" x14ac:dyDescent="0.35">
      <c r="A52" s="7"/>
      <c r="B52" s="9"/>
      <c r="C52" s="9"/>
      <c r="D52" s="9">
        <f t="shared" si="1"/>
        <v>0</v>
      </c>
      <c r="E52" s="13"/>
      <c r="F52" s="13"/>
      <c r="G52" s="13"/>
      <c r="H52" s="13"/>
      <c r="I52" s="3"/>
    </row>
    <row r="53" spans="1:14" ht="18" customHeight="1" x14ac:dyDescent="0.35">
      <c r="A53" s="7"/>
      <c r="B53" s="9"/>
      <c r="C53" s="9"/>
      <c r="D53" s="9">
        <f t="shared" si="1"/>
        <v>0</v>
      </c>
      <c r="E53" s="13"/>
      <c r="F53" s="13"/>
      <c r="G53" s="13"/>
      <c r="H53" s="13"/>
      <c r="I53" s="3"/>
    </row>
    <row r="54" spans="1:14" ht="18" customHeight="1" x14ac:dyDescent="0.35">
      <c r="A54" s="7"/>
      <c r="B54" s="9"/>
      <c r="C54" s="9"/>
      <c r="D54" s="9">
        <f t="shared" si="1"/>
        <v>0</v>
      </c>
      <c r="E54" s="13"/>
      <c r="F54" s="13"/>
      <c r="G54" s="13"/>
      <c r="H54" s="13"/>
      <c r="I54" s="3"/>
    </row>
    <row r="55" spans="1:14" ht="18" customHeight="1" x14ac:dyDescent="0.35">
      <c r="A55" s="7"/>
      <c r="B55" s="9"/>
      <c r="C55" s="9"/>
      <c r="D55" s="9">
        <f t="shared" si="1"/>
        <v>0</v>
      </c>
      <c r="E55" s="13"/>
      <c r="F55" s="13"/>
      <c r="G55" s="13"/>
      <c r="H55" s="13"/>
      <c r="I55" s="3"/>
    </row>
    <row r="56" spans="1:14" ht="18" customHeight="1" x14ac:dyDescent="0.35">
      <c r="A56" s="7"/>
      <c r="B56" s="9"/>
      <c r="C56" s="9"/>
      <c r="D56" s="9">
        <f t="shared" si="1"/>
        <v>0</v>
      </c>
      <c r="E56" s="13"/>
      <c r="F56" s="13"/>
      <c r="G56" s="13"/>
      <c r="H56" s="13"/>
      <c r="I56" s="3"/>
    </row>
    <row r="57" spans="1:14" ht="18" customHeight="1" x14ac:dyDescent="0.35">
      <c r="A57" s="7"/>
      <c r="B57" s="9"/>
      <c r="C57" s="9"/>
      <c r="D57" s="9">
        <f t="shared" si="1"/>
        <v>0</v>
      </c>
      <c r="E57" s="13"/>
      <c r="F57" s="13"/>
      <c r="G57" s="13"/>
      <c r="H57" s="13"/>
      <c r="I57" s="3"/>
    </row>
    <row r="58" spans="1:14" ht="18" customHeight="1" x14ac:dyDescent="0.35">
      <c r="A58" s="7"/>
      <c r="B58" s="9"/>
      <c r="C58" s="9"/>
      <c r="D58" s="9">
        <f t="shared" si="1"/>
        <v>0</v>
      </c>
      <c r="E58" s="13"/>
      <c r="F58" s="13"/>
      <c r="G58" s="13"/>
      <c r="H58" s="13"/>
      <c r="I58" s="3"/>
      <c r="N58" s="14" t="s">
        <v>409</v>
      </c>
    </row>
    <row r="59" spans="1:14" ht="18" customHeight="1" x14ac:dyDescent="0.35">
      <c r="A59" s="7"/>
      <c r="B59" s="9"/>
      <c r="C59" s="9"/>
      <c r="D59" s="9">
        <f t="shared" si="1"/>
        <v>0</v>
      </c>
      <c r="E59" s="13"/>
      <c r="F59" s="13"/>
      <c r="G59" s="13"/>
      <c r="H59" s="13"/>
      <c r="I59" s="3"/>
    </row>
    <row r="60" spans="1:14" ht="18" customHeight="1" x14ac:dyDescent="0.35">
      <c r="A60" s="7"/>
      <c r="B60" s="9"/>
      <c r="C60" s="9"/>
      <c r="D60" s="9">
        <f t="shared" si="1"/>
        <v>0</v>
      </c>
      <c r="E60" s="13"/>
      <c r="F60" s="13"/>
      <c r="G60" s="13"/>
      <c r="H60" s="13"/>
      <c r="I60" s="3"/>
    </row>
    <row r="61" spans="1:14" ht="18" customHeight="1" x14ac:dyDescent="0.35">
      <c r="A61" s="7"/>
      <c r="B61" s="9"/>
      <c r="C61" s="9"/>
      <c r="D61" s="9">
        <f t="shared" si="1"/>
        <v>0</v>
      </c>
      <c r="E61" s="13"/>
      <c r="F61" s="13"/>
      <c r="G61" s="13"/>
      <c r="H61" s="13"/>
      <c r="I61" s="3"/>
    </row>
    <row r="62" spans="1:14" ht="18" customHeight="1" x14ac:dyDescent="0.35">
      <c r="A62" s="7"/>
      <c r="B62" s="9"/>
      <c r="C62" s="9"/>
      <c r="D62" s="9">
        <f t="shared" si="1"/>
        <v>0</v>
      </c>
      <c r="E62" s="13"/>
      <c r="F62" s="13"/>
      <c r="G62" s="13"/>
      <c r="H62" s="13"/>
      <c r="I62" s="3"/>
    </row>
    <row r="63" spans="1:14" ht="18" customHeight="1" x14ac:dyDescent="0.35">
      <c r="A63" s="7"/>
      <c r="B63" s="9"/>
      <c r="C63" s="9"/>
      <c r="D63" s="9">
        <f t="shared" si="1"/>
        <v>0</v>
      </c>
      <c r="E63" s="13"/>
      <c r="F63" s="13"/>
      <c r="G63" s="13"/>
      <c r="H63" s="13"/>
      <c r="I63" s="3"/>
    </row>
    <row r="64" spans="1:14" ht="18" customHeight="1" x14ac:dyDescent="0.35">
      <c r="A64" s="7"/>
      <c r="B64" s="9"/>
      <c r="C64" s="9"/>
      <c r="D64" s="9">
        <f t="shared" si="1"/>
        <v>0</v>
      </c>
      <c r="E64" s="13"/>
      <c r="F64" s="13"/>
      <c r="G64" s="13"/>
      <c r="H64" s="13"/>
      <c r="I64" s="3"/>
    </row>
    <row r="65" spans="1:9" ht="18" customHeight="1" x14ac:dyDescent="0.35">
      <c r="A65" s="7"/>
      <c r="B65" s="9"/>
      <c r="C65" s="9"/>
      <c r="D65" s="9">
        <f t="shared" si="1"/>
        <v>0</v>
      </c>
      <c r="E65" s="13"/>
      <c r="F65" s="13"/>
      <c r="G65" s="13"/>
      <c r="H65" s="13"/>
      <c r="I65" s="3"/>
    </row>
    <row r="66" spans="1:9" ht="18" customHeight="1" x14ac:dyDescent="0.35">
      <c r="A66" s="7"/>
      <c r="B66" s="9"/>
      <c r="C66" s="9"/>
      <c r="D66" s="9">
        <f t="shared" si="1"/>
        <v>0</v>
      </c>
      <c r="E66" s="13"/>
      <c r="F66" s="13"/>
      <c r="G66" s="13"/>
      <c r="H66" s="13"/>
      <c r="I66" s="3"/>
    </row>
    <row r="67" spans="1:9" ht="18" customHeight="1" x14ac:dyDescent="0.35">
      <c r="A67" s="7"/>
      <c r="B67" s="9"/>
      <c r="C67" s="9"/>
      <c r="D67" s="9">
        <f t="shared" ref="D67:D98" si="2">SUM(D66+B67-C67)</f>
        <v>0</v>
      </c>
      <c r="E67" s="13"/>
      <c r="F67" s="13"/>
      <c r="G67" s="13"/>
      <c r="H67" s="13"/>
      <c r="I67" s="3"/>
    </row>
    <row r="68" spans="1:9" ht="18" customHeight="1" x14ac:dyDescent="0.35">
      <c r="A68" s="7"/>
      <c r="B68" s="9"/>
      <c r="C68" s="9"/>
      <c r="D68" s="9">
        <f t="shared" si="2"/>
        <v>0</v>
      </c>
      <c r="E68" s="13"/>
      <c r="F68" s="13"/>
      <c r="G68" s="13"/>
      <c r="H68" s="13"/>
      <c r="I68" s="3"/>
    </row>
    <row r="69" spans="1:9" ht="18" customHeight="1" x14ac:dyDescent="0.35">
      <c r="A69" s="7"/>
      <c r="B69" s="9"/>
      <c r="C69" s="9"/>
      <c r="D69" s="9">
        <f t="shared" si="2"/>
        <v>0</v>
      </c>
      <c r="E69" s="13"/>
      <c r="F69" s="13"/>
      <c r="G69" s="13"/>
      <c r="H69" s="13"/>
      <c r="I69" s="3"/>
    </row>
    <row r="70" spans="1:9" ht="18" customHeight="1" x14ac:dyDescent="0.35">
      <c r="A70" s="7"/>
      <c r="B70" s="9"/>
      <c r="C70" s="9"/>
      <c r="D70" s="9">
        <f t="shared" si="2"/>
        <v>0</v>
      </c>
      <c r="E70" s="13"/>
      <c r="F70" s="13"/>
      <c r="G70" s="13"/>
      <c r="H70" s="13"/>
      <c r="I70" s="3"/>
    </row>
    <row r="71" spans="1:9" ht="18" customHeight="1" x14ac:dyDescent="0.35">
      <c r="A71" s="7"/>
      <c r="B71" s="9"/>
      <c r="C71" s="9"/>
      <c r="D71" s="9">
        <f t="shared" si="2"/>
        <v>0</v>
      </c>
      <c r="E71" s="13"/>
      <c r="F71" s="13"/>
      <c r="G71" s="13"/>
      <c r="H71" s="13"/>
      <c r="I71" s="3"/>
    </row>
    <row r="72" spans="1:9" ht="18" customHeight="1" x14ac:dyDescent="0.35">
      <c r="A72" s="7"/>
      <c r="B72" s="9"/>
      <c r="C72" s="9"/>
      <c r="D72" s="9">
        <f t="shared" si="2"/>
        <v>0</v>
      </c>
      <c r="E72" s="13"/>
      <c r="F72" s="13"/>
      <c r="G72" s="13"/>
      <c r="H72" s="13"/>
      <c r="I72" s="3"/>
    </row>
    <row r="73" spans="1:9" ht="18" customHeight="1" x14ac:dyDescent="0.35">
      <c r="A73" s="7"/>
      <c r="B73" s="9"/>
      <c r="C73" s="9"/>
      <c r="D73" s="9">
        <f t="shared" si="2"/>
        <v>0</v>
      </c>
      <c r="E73" s="13"/>
      <c r="F73" s="13"/>
      <c r="G73" s="13"/>
      <c r="H73" s="13"/>
      <c r="I73" s="3"/>
    </row>
    <row r="74" spans="1:9" ht="18" customHeight="1" x14ac:dyDescent="0.35">
      <c r="A74" s="7"/>
      <c r="B74" s="9"/>
      <c r="C74" s="9"/>
      <c r="D74" s="9">
        <f t="shared" si="2"/>
        <v>0</v>
      </c>
      <c r="E74" s="13"/>
      <c r="F74" s="13"/>
      <c r="G74" s="13"/>
      <c r="H74" s="13"/>
      <c r="I74" s="3"/>
    </row>
    <row r="75" spans="1:9" ht="18" customHeight="1" x14ac:dyDescent="0.35">
      <c r="A75" s="7"/>
      <c r="B75" s="9"/>
      <c r="C75" s="9"/>
      <c r="D75" s="9">
        <f t="shared" si="2"/>
        <v>0</v>
      </c>
      <c r="E75" s="13"/>
      <c r="F75" s="13"/>
      <c r="G75" s="13"/>
      <c r="H75" s="13"/>
      <c r="I75" s="3"/>
    </row>
    <row r="76" spans="1:9" ht="18" customHeight="1" x14ac:dyDescent="0.35">
      <c r="A76" s="7"/>
      <c r="B76" s="9"/>
      <c r="C76" s="9"/>
      <c r="D76" s="9">
        <f t="shared" si="2"/>
        <v>0</v>
      </c>
      <c r="E76" s="13"/>
      <c r="F76" s="13"/>
      <c r="G76" s="13"/>
      <c r="H76" s="13"/>
      <c r="I76" s="3"/>
    </row>
    <row r="77" spans="1:9" ht="18" customHeight="1" x14ac:dyDescent="0.35">
      <c r="A77" s="7"/>
      <c r="B77" s="9"/>
      <c r="C77" s="9"/>
      <c r="D77" s="9">
        <f t="shared" si="2"/>
        <v>0</v>
      </c>
      <c r="E77" s="13"/>
      <c r="F77" s="13"/>
      <c r="G77" s="13"/>
      <c r="H77" s="13"/>
      <c r="I77" s="3"/>
    </row>
    <row r="78" spans="1:9" ht="18" customHeight="1" x14ac:dyDescent="0.35">
      <c r="A78" s="7"/>
      <c r="B78" s="9"/>
      <c r="C78" s="9"/>
      <c r="D78" s="9">
        <f t="shared" si="2"/>
        <v>0</v>
      </c>
      <c r="E78" s="13"/>
      <c r="F78" s="13"/>
      <c r="G78" s="13"/>
      <c r="H78" s="13"/>
      <c r="I78" s="3"/>
    </row>
    <row r="79" spans="1:9" ht="18" customHeight="1" x14ac:dyDescent="0.35">
      <c r="A79" s="7"/>
      <c r="B79" s="9"/>
      <c r="C79" s="9"/>
      <c r="D79" s="9">
        <f t="shared" si="2"/>
        <v>0</v>
      </c>
      <c r="E79" s="13"/>
      <c r="F79" s="13"/>
      <c r="G79" s="13"/>
      <c r="H79" s="13"/>
      <c r="I79" s="3"/>
    </row>
    <row r="80" spans="1:9" ht="18" customHeight="1" x14ac:dyDescent="0.35">
      <c r="A80" s="7"/>
      <c r="B80" s="9"/>
      <c r="C80" s="9"/>
      <c r="D80" s="9">
        <f t="shared" si="2"/>
        <v>0</v>
      </c>
      <c r="E80" s="13"/>
      <c r="F80" s="13"/>
      <c r="G80" s="13"/>
      <c r="H80" s="13"/>
      <c r="I80" s="3"/>
    </row>
    <row r="81" spans="1:9" ht="18" customHeight="1" x14ac:dyDescent="0.35">
      <c r="A81" s="7"/>
      <c r="B81" s="9"/>
      <c r="C81" s="9"/>
      <c r="D81" s="9">
        <f t="shared" si="2"/>
        <v>0</v>
      </c>
      <c r="E81" s="13"/>
      <c r="F81" s="13"/>
      <c r="G81" s="13"/>
      <c r="H81" s="13"/>
      <c r="I81" s="3"/>
    </row>
    <row r="82" spans="1:9" ht="18" customHeight="1" x14ac:dyDescent="0.35">
      <c r="A82" s="7"/>
      <c r="B82" s="9"/>
      <c r="C82" s="9"/>
      <c r="D82" s="9">
        <f t="shared" si="2"/>
        <v>0</v>
      </c>
      <c r="E82" s="13"/>
      <c r="F82" s="13"/>
      <c r="G82" s="13"/>
      <c r="H82" s="13"/>
      <c r="I82" s="3"/>
    </row>
    <row r="83" spans="1:9" ht="18" customHeight="1" x14ac:dyDescent="0.35">
      <c r="A83" s="7"/>
      <c r="B83" s="9"/>
      <c r="C83" s="9"/>
      <c r="D83" s="9">
        <f t="shared" si="2"/>
        <v>0</v>
      </c>
      <c r="E83" s="13"/>
      <c r="F83" s="13"/>
      <c r="G83" s="13"/>
      <c r="H83" s="13"/>
      <c r="I83" s="3"/>
    </row>
    <row r="84" spans="1:9" ht="18" customHeight="1" x14ac:dyDescent="0.35">
      <c r="A84" s="7"/>
      <c r="B84" s="9"/>
      <c r="C84" s="9"/>
      <c r="D84" s="9">
        <f t="shared" si="2"/>
        <v>0</v>
      </c>
      <c r="E84" s="13"/>
      <c r="F84" s="13"/>
      <c r="G84" s="13"/>
      <c r="H84" s="13"/>
      <c r="I84" s="3"/>
    </row>
    <row r="85" spans="1:9" ht="18" customHeight="1" x14ac:dyDescent="0.35">
      <c r="A85" s="7"/>
      <c r="B85" s="9"/>
      <c r="C85" s="9"/>
      <c r="D85" s="9">
        <f t="shared" si="2"/>
        <v>0</v>
      </c>
      <c r="E85" s="13"/>
      <c r="F85" s="13"/>
      <c r="G85" s="13"/>
      <c r="H85" s="13"/>
      <c r="I85" s="3"/>
    </row>
    <row r="86" spans="1:9" ht="18" customHeight="1" x14ac:dyDescent="0.35">
      <c r="A86" s="7"/>
      <c r="B86" s="9"/>
      <c r="C86" s="9"/>
      <c r="D86" s="9">
        <f t="shared" si="2"/>
        <v>0</v>
      </c>
      <c r="E86" s="13"/>
      <c r="F86" s="13"/>
      <c r="G86" s="13"/>
      <c r="H86" s="13"/>
      <c r="I86" s="3"/>
    </row>
    <row r="87" spans="1:9" ht="18" customHeight="1" x14ac:dyDescent="0.35">
      <c r="A87" s="7"/>
      <c r="B87" s="9"/>
      <c r="C87" s="9"/>
      <c r="D87" s="9">
        <f t="shared" si="2"/>
        <v>0</v>
      </c>
      <c r="E87" s="13"/>
      <c r="F87" s="13"/>
      <c r="G87" s="13"/>
      <c r="H87" s="13"/>
      <c r="I87" s="3"/>
    </row>
    <row r="88" spans="1:9" ht="18" customHeight="1" x14ac:dyDescent="0.35">
      <c r="A88" s="7"/>
      <c r="B88" s="9"/>
      <c r="C88" s="9"/>
      <c r="D88" s="9">
        <f t="shared" si="2"/>
        <v>0</v>
      </c>
      <c r="E88" s="13"/>
      <c r="F88" s="13"/>
      <c r="G88" s="13"/>
      <c r="H88" s="13"/>
      <c r="I88" s="3"/>
    </row>
    <row r="89" spans="1:9" ht="18" customHeight="1" x14ac:dyDescent="0.35">
      <c r="A89" s="7"/>
      <c r="B89" s="9"/>
      <c r="C89" s="9"/>
      <c r="D89" s="9">
        <f t="shared" si="2"/>
        <v>0</v>
      </c>
      <c r="E89" s="13"/>
      <c r="F89" s="13"/>
      <c r="G89" s="13"/>
      <c r="H89" s="13"/>
      <c r="I89" s="3"/>
    </row>
    <row r="90" spans="1:9" ht="18" customHeight="1" x14ac:dyDescent="0.35">
      <c r="A90" s="7"/>
      <c r="B90" s="9"/>
      <c r="C90" s="9"/>
      <c r="D90" s="9">
        <f t="shared" si="2"/>
        <v>0</v>
      </c>
      <c r="E90" s="13"/>
      <c r="F90" s="13"/>
      <c r="G90" s="13"/>
      <c r="H90" s="13"/>
      <c r="I90" s="3"/>
    </row>
    <row r="91" spans="1:9" ht="18" customHeight="1" x14ac:dyDescent="0.35">
      <c r="A91" s="7"/>
      <c r="B91" s="9"/>
      <c r="C91" s="9"/>
      <c r="D91" s="9">
        <f t="shared" si="2"/>
        <v>0</v>
      </c>
      <c r="E91" s="13"/>
      <c r="F91" s="13"/>
      <c r="G91" s="13"/>
      <c r="H91" s="13"/>
      <c r="I91" s="3"/>
    </row>
    <row r="92" spans="1:9" ht="18" customHeight="1" x14ac:dyDescent="0.35">
      <c r="A92" s="7"/>
      <c r="B92" s="9"/>
      <c r="C92" s="9"/>
      <c r="D92" s="9">
        <f t="shared" si="2"/>
        <v>0</v>
      </c>
      <c r="E92" s="13"/>
      <c r="F92" s="13"/>
      <c r="G92" s="13"/>
      <c r="H92" s="13"/>
      <c r="I92" s="3"/>
    </row>
    <row r="93" spans="1:9" ht="18" customHeight="1" x14ac:dyDescent="0.35">
      <c r="A93" s="7"/>
      <c r="B93" s="9"/>
      <c r="C93" s="9"/>
      <c r="D93" s="9">
        <f t="shared" si="2"/>
        <v>0</v>
      </c>
      <c r="E93" s="13"/>
      <c r="F93" s="13"/>
      <c r="G93" s="13"/>
      <c r="H93" s="13"/>
      <c r="I93" s="3"/>
    </row>
    <row r="94" spans="1:9" ht="18" customHeight="1" x14ac:dyDescent="0.35">
      <c r="A94" s="7"/>
      <c r="B94" s="9"/>
      <c r="C94" s="9"/>
      <c r="D94" s="9">
        <f t="shared" si="2"/>
        <v>0</v>
      </c>
      <c r="E94" s="13"/>
      <c r="F94" s="13"/>
      <c r="G94" s="13"/>
      <c r="H94" s="13"/>
      <c r="I94" s="3"/>
    </row>
    <row r="95" spans="1:9" ht="18" customHeight="1" x14ac:dyDescent="0.35">
      <c r="A95" s="7"/>
      <c r="B95" s="9"/>
      <c r="C95" s="9"/>
      <c r="D95" s="9">
        <f t="shared" si="2"/>
        <v>0</v>
      </c>
      <c r="E95" s="13"/>
      <c r="F95" s="13"/>
      <c r="G95" s="13"/>
      <c r="H95" s="13"/>
      <c r="I95" s="3"/>
    </row>
    <row r="96" spans="1:9" ht="18" customHeight="1" x14ac:dyDescent="0.35">
      <c r="A96" s="7"/>
      <c r="B96" s="9"/>
      <c r="C96" s="9"/>
      <c r="D96" s="9">
        <f t="shared" si="2"/>
        <v>0</v>
      </c>
      <c r="E96" s="13"/>
      <c r="F96" s="13"/>
      <c r="G96" s="13"/>
      <c r="H96" s="13"/>
      <c r="I96" s="3"/>
    </row>
    <row r="97" spans="1:9" ht="18" customHeight="1" x14ac:dyDescent="0.35">
      <c r="A97" s="7"/>
      <c r="B97" s="9"/>
      <c r="C97" s="9"/>
      <c r="D97" s="9">
        <f t="shared" si="2"/>
        <v>0</v>
      </c>
      <c r="E97" s="13"/>
      <c r="F97" s="13"/>
      <c r="G97" s="13"/>
      <c r="H97" s="13"/>
      <c r="I97" s="3"/>
    </row>
    <row r="98" spans="1:9" ht="18" customHeight="1" x14ac:dyDescent="0.35">
      <c r="A98" s="7"/>
      <c r="B98" s="9"/>
      <c r="C98" s="9"/>
      <c r="D98" s="9">
        <f t="shared" si="2"/>
        <v>0</v>
      </c>
      <c r="E98" s="13"/>
      <c r="F98" s="13"/>
      <c r="G98" s="13"/>
      <c r="H98" s="13"/>
      <c r="I98" s="3"/>
    </row>
    <row r="99" spans="1:9" ht="18" customHeight="1" x14ac:dyDescent="0.35">
      <c r="A99" s="7"/>
      <c r="B99" s="9"/>
      <c r="C99" s="9"/>
      <c r="D99" s="9">
        <f t="shared" ref="D99" si="3">SUM(D98+B99-C99)</f>
        <v>0</v>
      </c>
      <c r="E99" s="13"/>
      <c r="F99" s="13"/>
      <c r="G99" s="13"/>
      <c r="H99" s="13"/>
      <c r="I99" s="3"/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Budget Summary</vt:lpstr>
      <vt:lpstr>Restricted (40)</vt:lpstr>
      <vt:lpstr>Unrestricted (30-00)</vt:lpstr>
      <vt:lpstr>Unrestricted (31-01)</vt:lpstr>
      <vt:lpstr>Unrestricted (31-02)</vt:lpstr>
      <vt:lpstr>Income Restricted (10-00)</vt:lpstr>
      <vt:lpstr>Credit</vt:lpstr>
      <vt:lpstr>Date</vt:lpstr>
      <vt:lpstr>Debit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Sidharth Agrawal</dc:creator>
  <cp:keywords/>
  <dc:description/>
  <cp:lastModifiedBy>Matthew Billups</cp:lastModifiedBy>
  <cp:revision/>
  <dcterms:created xsi:type="dcterms:W3CDTF">2015-09-10T18:12:31Z</dcterms:created>
  <dcterms:modified xsi:type="dcterms:W3CDTF">2022-03-24T23:52:54Z</dcterms:modified>
  <cp:category/>
  <cp:contentStatus/>
</cp:coreProperties>
</file>